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activeTab="0"/>
  </bookViews>
  <sheets>
    <sheet name="Faxineiro" sheetId="1" r:id="rId1"/>
    <sheet name="Encarregado" sheetId="2" r:id="rId2"/>
    <sheet name="Assistente Administrativo" sheetId="3" r:id="rId3"/>
    <sheet name="Recepcionista" sheetId="4" r:id="rId4"/>
    <sheet name="Copeiro" sheetId="5" r:id="rId5"/>
    <sheet name="Garçom" sheetId="6" r:id="rId6"/>
    <sheet name="RESUMO" sheetId="7" r:id="rId7"/>
    <sheet name="Uniforme" sheetId="8" r:id="rId8"/>
    <sheet name="Materiais" sheetId="9" r:id="rId9"/>
  </sheets>
  <definedNames>
    <definedName name="_xlnm.Print_Area">'Assistente Administrativo'!$A$1:$G$182</definedName>
    <definedName name="PRINT_AREA_1">'Copeiro'!$A$1:$G$179</definedName>
    <definedName name="PRINT_AREA_2">'Encarregado'!$A$1:$G$182</definedName>
    <definedName name="PRINT_AREA_3">'Faxineiro'!$A$1:$G$182</definedName>
    <definedName name="PRINT_AREA_4">'Garçom'!$A$1:$G$179</definedName>
    <definedName name="PRINT_AREA_5">'Recepcionista'!$A$1:$G$181</definedName>
    <definedName name="PRINT_AREA_6">'RESUMO'!$A$1:$G$30</definedName>
  </definedNames>
  <calcPr calcId="145621"/>
</workbook>
</file>

<file path=xl/sharedStrings.xml><?xml version="1.0" encoding="utf-8"?>
<sst xmlns="http://schemas.openxmlformats.org/spreadsheetml/2006/main" count="1767" uniqueCount="378">
  <si>
    <t xml:space="preserve">L.G. SERVIÇOS PROFISSIONAIS LTDA </t>
  </si>
  <si>
    <t>CNPJ: 06.028.733/0001-10</t>
  </si>
  <si>
    <t>Tv. São Sebastião nº 888 - Sacramenta - Belém - Pará</t>
  </si>
  <si>
    <t>Fone/Fax: (091) 3244-0333/3244-9186</t>
  </si>
  <si>
    <t>PLANILHA DE CUSTOS E FORMAÇÃO DE PREÇOS PARA SERVIÇOS DE LIMPEZA E CONSERVAÇÃO EXECUTADOS DE FORMA CONTÍNUA.</t>
  </si>
  <si>
    <r>
      <t>N</t>
    </r>
    <r>
      <rPr>
        <strike/>
        <sz val="10"/>
        <rFont val="Arial"/>
        <family val="2"/>
      </rPr>
      <t>º</t>
    </r>
    <r>
      <rPr>
        <sz val="10"/>
        <rFont val="Arial"/>
        <family val="2"/>
      </rPr>
      <t xml:space="preserve"> Processo</t>
    </r>
  </si>
  <si>
    <t>1.19.000.000317/2015-11</t>
  </si>
  <si>
    <t>Licitação n.°</t>
  </si>
  <si>
    <t>Pregão Eletrônico n.° 03/2016 (SRP).</t>
  </si>
  <si>
    <t>Dia 16/05/2016.</t>
  </si>
  <si>
    <r>
      <t xml:space="preserve">Discriminação dos Serviços: </t>
    </r>
    <r>
      <rPr>
        <b/>
        <sz val="10"/>
        <rFont val="Arial"/>
        <family val="2"/>
      </rPr>
      <t>Registro de preços para contratação de empresa especializada para a prestação de serviços continuados, de dedicação exclusiva de mão de obra, para a Procuradoria da República no Maranhão e Procuradorias República nos Municípios de Bacabal, Balsas, Caxias e Imperatriz, de acordo com as especificações, condições de prestação dos serviços constantes do ANEXO I (Termo de Referência) e demais determinações descritas no edital de Pregão Eletrônico n.° 03/2016 (SRP).</t>
    </r>
  </si>
  <si>
    <t>A</t>
  </si>
  <si>
    <t xml:space="preserve">Data de apresentação da proposta (dia/mês/ano) </t>
  </si>
  <si>
    <t>16/05/2016.</t>
  </si>
  <si>
    <t>B</t>
  </si>
  <si>
    <t xml:space="preserve">Município/UF </t>
  </si>
  <si>
    <t>São Luiz/MA.</t>
  </si>
  <si>
    <t>C</t>
  </si>
  <si>
    <t>Ano Acordo, Convenção ou Sentença Normativa em Dissídio Coletivo</t>
  </si>
  <si>
    <t>2015.</t>
  </si>
  <si>
    <t>D</t>
  </si>
  <si>
    <r>
      <t>N</t>
    </r>
    <r>
      <rPr>
        <strike/>
        <sz val="10"/>
        <rFont val="Arial"/>
        <family val="2"/>
      </rPr>
      <t>º</t>
    </r>
    <r>
      <rPr>
        <sz val="10"/>
        <rFont val="Arial"/>
        <family val="2"/>
      </rPr>
      <t xml:space="preserve"> de meses de execução contratual</t>
    </r>
  </si>
  <si>
    <t>Identificação do Serviço</t>
  </si>
  <si>
    <t>Tipo de Serviço</t>
  </si>
  <si>
    <t>Unidade de Medida</t>
  </si>
  <si>
    <t> Quantidade total a contratar (em função da unidade de medida)</t>
  </si>
  <si>
    <t>Prestação de Serviços de Limpeza e Conservação.</t>
  </si>
  <si>
    <t xml:space="preserve">Posto </t>
  </si>
  <si>
    <t>Anexo III - A - Mão - de - Obra.</t>
  </si>
  <si>
    <t>Mão-de-obra vinculada à execução contratual</t>
  </si>
  <si>
    <t>Dados complementares para composição dos custos referente à mão-de-obra</t>
  </si>
  <si>
    <t>Tipo de serviço (mesmo serviço com características distintas)</t>
  </si>
  <si>
    <t>Faxineiro</t>
  </si>
  <si>
    <t xml:space="preserve">Salário Normativo da Categoria Profissional </t>
  </si>
  <si>
    <t>Categoria profissional (vinculada à execução contratual)</t>
  </si>
  <si>
    <t>SEAC/MA</t>
  </si>
  <si>
    <t>Data base da categoria (dia/mês/ano)</t>
  </si>
  <si>
    <t>01/01/2015.</t>
  </si>
  <si>
    <t>MÓDULO 1 : COMPOSIÇÃO DA REMUNERAÇÃO</t>
  </si>
  <si>
    <t>Composição da Remuneração</t>
  </si>
  <si>
    <t>Valor (R$)</t>
  </si>
  <si>
    <t>Salário Base</t>
  </si>
  <si>
    <t>Adicional de periculosidade</t>
  </si>
  <si>
    <t>Adicional de insalubridade</t>
  </si>
  <si>
    <t>Adicional noturno</t>
  </si>
  <si>
    <t>E</t>
  </si>
  <si>
    <t>Hora noturna adicional</t>
  </si>
  <si>
    <t>F</t>
  </si>
  <si>
    <t>Adicional de Hora Extra</t>
  </si>
  <si>
    <t>G</t>
  </si>
  <si>
    <t>Intervalo Intrajornada</t>
  </si>
  <si>
    <t>H</t>
  </si>
  <si>
    <t>Outros (especificar)</t>
  </si>
  <si>
    <t>Total da Remuneração</t>
  </si>
  <si>
    <t>MÓDULO 2: BENEFÍCIOS MENSAIS E DIÁRIOS</t>
  </si>
  <si>
    <t>Benefícios Mensais e Diários</t>
  </si>
  <si>
    <t>Transporte</t>
  </si>
  <si>
    <t>(2 Vales Transporte x 26 Dias x R$ 2,90) - 6% do Salário).</t>
  </si>
  <si>
    <t>Auxílio alimentação</t>
  </si>
  <si>
    <t>Assistência médica e familiar</t>
  </si>
  <si>
    <t>Auxílio creche</t>
  </si>
  <si>
    <t>Seguro de vida - CLÁUSULA DÉCIMA SEGUNDA CCT.</t>
  </si>
  <si>
    <t>Outros (Cesta Básica)</t>
  </si>
  <si>
    <t>Total de Benefícios mensais e diários</t>
  </si>
  <si>
    <t>MÓDULO 3: INSUMOS DIVERSOS</t>
  </si>
  <si>
    <t>Insumos Diversos</t>
  </si>
  <si>
    <t>Uniformes</t>
  </si>
  <si>
    <t xml:space="preserve">Materiais </t>
  </si>
  <si>
    <t>Equipamentos</t>
  </si>
  <si>
    <t>Total de Insumos diversos</t>
  </si>
  <si>
    <t>MÓDULO 4: ENCARGOS SOCIAIS E TRABALHISTAS</t>
  </si>
  <si>
    <t>Submódulo 4.1 – Encargos previdenciários e FGTS:</t>
  </si>
  <si>
    <t>4.1</t>
  </si>
  <si>
    <t>Encargos previdenciários e FGTS</t>
  </si>
  <si>
    <t>%</t>
  </si>
  <si>
    <t>INSS</t>
  </si>
  <si>
    <t>SESI ou SESC</t>
  </si>
  <si>
    <t>SENAI ou SENAC</t>
  </si>
  <si>
    <t>INCRA</t>
  </si>
  <si>
    <t>Salário Educação</t>
  </si>
  <si>
    <t>FGTS</t>
  </si>
  <si>
    <t>Seguro acidente do trabalho</t>
  </si>
  <si>
    <t>SEBRAE</t>
  </si>
  <si>
    <t>TOTAL</t>
  </si>
  <si>
    <t>Submódulo 4.2 – 13º Salário e Adicional de Férias</t>
  </si>
  <si>
    <t>4.2</t>
  </si>
  <si>
    <t>13º Salário e Adicional de Férias</t>
  </si>
  <si>
    <t xml:space="preserve">13 º Salário </t>
  </si>
  <si>
    <t>Adicional de Férias</t>
  </si>
  <si>
    <t>Subtotal</t>
  </si>
  <si>
    <t>Incidência do Submódulo 4.1 sobre 13º Salário e Adicional de Férias</t>
  </si>
  <si>
    <t>Submódulo 4.3 - Afastamento Maternidade</t>
  </si>
  <si>
    <t>4.3</t>
  </si>
  <si>
    <t>Afastamento Maternidade:</t>
  </si>
  <si>
    <t>Afastamento maternidade</t>
  </si>
  <si>
    <t>Incidência do submódulo 4.1 sobre afastamento maternidade</t>
  </si>
  <si>
    <r>
      <t> </t>
    </r>
    <r>
      <rPr>
        <b/>
        <sz val="10"/>
        <rFont val="Arial"/>
        <family val="2"/>
      </rPr>
      <t>Submódulo 4.4 - Provisão para Rescisão</t>
    </r>
  </si>
  <si>
    <t>4.4</t>
  </si>
  <si>
    <t>Provisão para Rescisão</t>
  </si>
  <si>
    <t>Aviso prévio indenizado</t>
  </si>
  <si>
    <t>Incidência do FGTS sobre aviso prévio indenizado</t>
  </si>
  <si>
    <t>Multa do FGTS do aviso prévio indenizado</t>
  </si>
  <si>
    <t xml:space="preserve">Aviso prévio trabalhado </t>
  </si>
  <si>
    <t>Incidência do submódulo 4.1 sobre aviso prévio trabalhado</t>
  </si>
  <si>
    <t>Multa do FGTS do aviso prévio trabalhado</t>
  </si>
  <si>
    <t>Submódulo 4.5 – Custo de Reposição do Profissional Ausente</t>
  </si>
  <si>
    <t>4.5</t>
  </si>
  <si>
    <t>Composição do Custo de Reposição do Profissional Ausente</t>
  </si>
  <si>
    <t>Férias</t>
  </si>
  <si>
    <t>Ausência por doença</t>
  </si>
  <si>
    <t>Licença paternidade</t>
  </si>
  <si>
    <t>Ausências legais</t>
  </si>
  <si>
    <t>Ausência por Acidente de trabalho</t>
  </si>
  <si>
    <t xml:space="preserve">Incidência do submódulo 4.1 sobre o Custo de reposição </t>
  </si>
  <si>
    <t xml:space="preserve">  </t>
  </si>
  <si>
    <t>Quadro - resumo – Módulo 4 - Encargos sociais e trabalhistas</t>
  </si>
  <si>
    <t>Módulo 4 - Encargos sociais e trabalhistas</t>
  </si>
  <si>
    <t>13 º salário + Adicional de férias</t>
  </si>
  <si>
    <t>Custo de rescisão</t>
  </si>
  <si>
    <t>Custo de reposição do profissional ausente</t>
  </si>
  <si>
    <t>4.6</t>
  </si>
  <si>
    <t>MÓDULO 5 - CUSTOS INDIRETOS, TRIBUTOS E LUCRO</t>
  </si>
  <si>
    <r>
      <t> </t>
    </r>
    <r>
      <rPr>
        <b/>
        <sz val="10"/>
        <rFont val="Arial"/>
        <family val="2"/>
      </rPr>
      <t>5</t>
    </r>
  </si>
  <si>
    <t>Custos Indiretos, Tributos e Lucro</t>
  </si>
  <si>
    <t>Custos Indiretos</t>
  </si>
  <si>
    <t>Tributos</t>
  </si>
  <si>
    <t>B.1 - Tributos Federais (PIS - 0,65% e COFINS - 3,00%)</t>
  </si>
  <si>
    <t>B.2 - Tributos Estaduais (especificar)</t>
  </si>
  <si>
    <t>B.3 - Tributos Municipais (ISS)</t>
  </si>
  <si>
    <t>B.4 Outros tributos (especificar)</t>
  </si>
  <si>
    <t>Lucro</t>
  </si>
  <si>
    <t>Anexo III - B - Quadro-resumo do Custo por Empregado</t>
  </si>
  <si>
    <t>Mão-de-obra vinculada à execução contratual (valor por empregado)</t>
  </si>
  <si>
    <t>(R$)</t>
  </si>
  <si>
    <t>Módulo 1 – Composição da Remuneração</t>
  </si>
  <si>
    <t>Módulo 2 – Benefícios Mensais e Diários</t>
  </si>
  <si>
    <t>Módulo 3 – Insumos Diversos (uniformes, materiais, equipamentos e outros)</t>
  </si>
  <si>
    <t>Módulo 4 – Encargos Sociais e Trabalhistas</t>
  </si>
  <si>
    <t>Subtotal (A + B +C+ D)</t>
  </si>
  <si>
    <t>Módulo 5 – Custos indiretos, tributos e lucro</t>
  </si>
  <si>
    <t>Valor total por empregado</t>
  </si>
  <si>
    <t>Anexo III - C - Quadro-resumo - VALOR MENSAL DOS SERVIÇOS</t>
  </si>
  <si>
    <t>Valor Proposto por empregado</t>
  </si>
  <si>
    <t>Quantidade de empregados por posto</t>
  </si>
  <si>
    <t>Valor Proposto por posto</t>
  </si>
  <si>
    <t>Quantidade de posto</t>
  </si>
  <si>
    <t>Valor total do serviço</t>
  </si>
  <si>
    <t>(A)</t>
  </si>
  <si>
    <t>(B)</t>
  </si>
  <si>
    <t>(C)</t>
  </si>
  <si>
    <t>(D)=(BxC)</t>
  </si>
  <si>
    <t>(E)</t>
  </si>
  <si>
    <t>(F)=(DxE)</t>
  </si>
  <si>
    <t xml:space="preserve"> I - FAXINEIRO</t>
  </si>
  <si>
    <t xml:space="preserve"> II - Serviço 2</t>
  </si>
  <si>
    <t xml:space="preserve"> III - Serviço 3</t>
  </si>
  <si>
    <t>VALOR MENSAL DOS SERVIÇOS ( I + II + III)........................................................................................................................</t>
  </si>
  <si>
    <t>Anexo III – D – QUADRO-DEMONSTRATIVO DO VALOR GLOBAL DA PROPOSTA</t>
  </si>
  <si>
    <t>Valor Global da Proposta</t>
  </si>
  <si>
    <t>Descrição</t>
  </si>
  <si>
    <t>Valor ( R$ )</t>
  </si>
  <si>
    <t>Valor proposto por unidade de medida*</t>
  </si>
  <si>
    <t>Valor Mensal do Serviço</t>
  </si>
  <si>
    <r>
      <t xml:space="preserve">Valor Global da Proposta (valor mensal x </t>
    </r>
    <r>
      <rPr>
        <b/>
        <sz val="10"/>
        <color rgb="FF000000"/>
        <rFont val="Arial"/>
        <family val="2"/>
      </rPr>
      <t>12 meses do contrato</t>
    </r>
    <r>
      <rPr>
        <sz val="10"/>
        <color rgb="FF000000"/>
        <rFont val="Arial"/>
        <family val="2"/>
      </rPr>
      <t>)</t>
    </r>
  </si>
  <si>
    <t>Belém, 16 de Maio de 2016.</t>
  </si>
  <si>
    <t>Posto</t>
  </si>
  <si>
    <t>Encarregado</t>
  </si>
  <si>
    <t>Seguro de vida - CLÁUSULA DÉCIMA QUARTA CCT.</t>
  </si>
  <si>
    <t>Outros (Especificar)</t>
  </si>
  <si>
    <t xml:space="preserve"> I - ENCARREGADO</t>
  </si>
  <si>
    <t>PLANILHA DE CUSTOS E FORMAÇÃO DE PREÇOS DE FORMA CONTÍNUA.</t>
  </si>
  <si>
    <t>Prestação de Serviços de Assistente Administrativo</t>
  </si>
  <si>
    <t>Assist. Administrativo</t>
  </si>
  <si>
    <t>(2 Vales Transporte x 22 Dias x R$ 2,90) - 6% do Salário).</t>
  </si>
  <si>
    <t xml:space="preserve"> I - ASSISTENTE ADMINISTRATIVO</t>
  </si>
  <si>
    <t>Prestação de Serviços de Recepcionista</t>
  </si>
  <si>
    <t>Recepcionista</t>
  </si>
  <si>
    <t>01/01/2014.</t>
  </si>
  <si>
    <t xml:space="preserve"> I - RECEPCIONISTA</t>
  </si>
  <si>
    <t>Prestação de Serviços de Copeiro</t>
  </si>
  <si>
    <t>Copeiro</t>
  </si>
  <si>
    <t xml:space="preserve"> I - COPEIRO</t>
  </si>
  <si>
    <t>Prestação de Serviços de Garçom</t>
  </si>
  <si>
    <t>Garçom</t>
  </si>
  <si>
    <t xml:space="preserve"> I - GARÇON</t>
  </si>
  <si>
    <t>QUANTIDADE DE PESSOAL</t>
  </si>
  <si>
    <t>VALOR UNITÁRIO</t>
  </si>
  <si>
    <t>VALOR MENSAL</t>
  </si>
  <si>
    <t>VALOR GLOBAL (Para 12 Meses).</t>
  </si>
  <si>
    <t>TIPO DE MÃO DE OBRA</t>
  </si>
  <si>
    <t>I - SERVENTE (Faxineiro)</t>
  </si>
  <si>
    <t>II - ENCARREGADO DE SERVIÇOS GERAIS</t>
  </si>
  <si>
    <t>III - ASSISTENTE ADMINISTRATIVO</t>
  </si>
  <si>
    <t>IV - RECEPCIONISTA</t>
  </si>
  <si>
    <t>V - COPEIRO</t>
  </si>
  <si>
    <t>VI - GARÇOM</t>
  </si>
  <si>
    <t>Valor mensal da contratação (PR/MA)(R$)</t>
  </si>
  <si>
    <t>(Cinquenta e Seis Mil, Cento e Doze Reais e Oitenta e Seis Centavos).</t>
  </si>
  <si>
    <t>Valor anual da contratação (PR/MA)(R$)</t>
  </si>
  <si>
    <t>(Seiscentos e Setenta e Três Mil, Trezentos e Cinquenta e Quatro Reais e Trinta e Dois Centavos).</t>
  </si>
  <si>
    <t>Os uniformes a serão fornecidos pela CONTRATADA a seus empregados e serão condizentes com as atividades desempenhadas pelo CONTRATANTE, compreendendo peças que se adéquem às situações climáticas do ano, sem qualquer repasse do custo para o empregado, observando o disposto nos seguintes itens:</t>
  </si>
  <si>
    <t>Categoria</t>
  </si>
  <si>
    <t>Quantitativo de Cada Conjunto de Uniformes</t>
  </si>
  <si>
    <t>Assistente
Administrativo</t>
  </si>
  <si>
    <t>a) 01 (uma) blusa/camisa tipo social;</t>
  </si>
  <si>
    <t>b) 01 (uma) calça tipo social; ou</t>
  </si>
  <si>
    <t>c) 01 (uma) saia social;</t>
  </si>
  <si>
    <t>d) 01 (um) par de calçado social;</t>
  </si>
  <si>
    <t>e) 02 (dois) pares de meia, em algodão, tipo soquete.</t>
  </si>
  <si>
    <t>f) 01 (uma) calça em tecido brim preta, com bolsos dianteiros e traseiros.</t>
  </si>
  <si>
    <t>g) 01 (um) blusa branca de mangas curtas, com logotipo da empresa gravado.</t>
  </si>
  <si>
    <t>h) 01 (um) par de sapatos, em couro ou material sintético similar, com forração interna.</t>
  </si>
  <si>
    <t>i) 02 (dois) pares de meias.</t>
  </si>
  <si>
    <t>j) 01 (um) avental em tecido brim branco.</t>
  </si>
  <si>
    <t>Encarregado de Serviços Gerais</t>
  </si>
  <si>
    <t>k) 01 (uma) calça em tecido brim, com bolsos dianteiros e traseiros.</t>
  </si>
  <si>
    <t>l) 01 (um) camisa em malha leve, mangas curtas, com logotipo da empresa gravado.</t>
  </si>
  <si>
    <t>m) 01 (um) par de botas ou sapatos adequados pretos, em couro ou material sintético similar, com forração interna.</t>
  </si>
  <si>
    <t>n) 02 (dois) pares de meias, em tecido de algodão.</t>
  </si>
  <si>
    <t>Servente (Faxineiro)</t>
  </si>
  <si>
    <t>o) 01 (uma) calça em tecido brim, com bolsos dianteiros e traseiros.</t>
  </si>
  <si>
    <t>p) 01 (um) camisa em malha leve, mangas curtas, com logotipo da empresa gravado.</t>
  </si>
  <si>
    <t>q) 01 (um) par de botas ou sapatos adequados pretos, em couro ou material sintético similar, com forração interna.</t>
  </si>
  <si>
    <t>r) 02 (dois) pares de meias, em tecido de algodão.</t>
  </si>
  <si>
    <t>• 01 (uma) calça social de cor preta.</t>
  </si>
  <si>
    <t>• 01 (uma) camisa social com manga longa branca.</t>
  </si>
  <si>
    <t>• 01 (um) colete preto.</t>
  </si>
  <si>
    <t>• 01 (uma) gravata borboleta preta.</t>
  </si>
  <si>
    <t>• 01 (um) cinto preto.</t>
  </si>
  <si>
    <t>• 01 (um) par de sapatos pretos.</t>
  </si>
  <si>
    <t>• 02 (dois) pares de meias sociais pretas.</t>
  </si>
  <si>
    <t>• 01 (um) par de luvas brancas.</t>
  </si>
  <si>
    <t>• 01 (um) blazer.</t>
  </si>
  <si>
    <t>• 01 (uma) calça, ou</t>
  </si>
  <si>
    <t>• 01 (uma) saia.</t>
  </si>
  <si>
    <t>• 01 (uma) camisa de botão na cor branca.</t>
  </si>
  <si>
    <t>• 01 (um) lenço tipo echarpe (para mulheres).</t>
  </si>
  <si>
    <t>• 02 (dois) pares de meias-calças (quando usado saias), ou</t>
  </si>
  <si>
    <t>• 02 (dois) pares de meias sociais pretas (quando usado calças).</t>
  </si>
  <si>
    <t>• Ou black tie completo para homens.</t>
  </si>
  <si>
    <t>Obs.: Os uniformes serão entregues nas quantidades descrita no item 11.6.1 do edital, sendo 02 (dois) conjuntos completos ao empregado no início da execução do contrato, devendo ser substituídos 02 (dois) conjuntos completos de uniformes a cada 06 (seis) meses, ou a qualquer época, no prazo máximo de 48 (quarenta e oito) horas, após comunicação escrita da CONTRATANTE, sempre que não atendam as condições mínimas de apresentação;</t>
  </si>
  <si>
    <t>Materiais para os Serviços de Copeiragem</t>
  </si>
  <si>
    <t>Item</t>
  </si>
  <si>
    <t>Material de Copeiragem para a PR/MA</t>
  </si>
  <si>
    <t>Unidade</t>
  </si>
  <si>
    <t xml:space="preserve">Consumo </t>
  </si>
  <si>
    <t>Mensal</t>
  </si>
  <si>
    <t>Estimado</t>
  </si>
  <si>
    <t>Filtro de café de tamanho compatível com a  cafeteira existente na PR/MA.</t>
  </si>
  <si>
    <t>Esponja dupla face, tipo Scotch Brite, para limpeza de louças.</t>
  </si>
  <si>
    <t>Detergente líquido com glicerina, para cozinha, aroma neutro, tipo Limpol, ou similar. Frasco de 500 ml.</t>
  </si>
  <si>
    <t>Frasco</t>
  </si>
  <si>
    <t>Papel toalha para cozinha, de alta absorção, tipo Scott ou similar. Rolo com 150 toalhas medindo 22 x 20 cm. Pacote com 2 unidades.</t>
  </si>
  <si>
    <t>Pacote</t>
  </si>
  <si>
    <t>Pano de copa felpudo, de ótima absorção para secagem de louças.</t>
  </si>
  <si>
    <t>Produto específico para limpeza de inox, que dê brilho e não arranhe , próprio para uso  na limpeza de garrafas, pias, geladeiras e fogões, frascos de 500 ml.</t>
  </si>
  <si>
    <t>Guardanapo e papel de textura fina de boa qualidade. Fardo de 20 pacotes com 50 unidades, cada.</t>
  </si>
  <si>
    <t>Fardo</t>
  </si>
  <si>
    <t>Recarga de gás liquefeito de petróleo (GLP).</t>
  </si>
  <si>
    <t>Kg</t>
  </si>
  <si>
    <t>Materiais para os Serviços de Limpeza</t>
  </si>
  <si>
    <t>Material de Limpeza para a PR/MA</t>
  </si>
  <si>
    <t>Consumo Mensal Estimado</t>
  </si>
  <si>
    <t>Água sanitária (sódio e água na proporção de 2% a 2,5% de hipoclorito de sódio), para desinfetar (ação bactericida) e clarear louça dos banheiros. Frasco de 1 l.</t>
  </si>
  <si>
    <t>Álcool líquido com concentração hidroalcoólica de 70°. Frasco de 500 ml.</t>
  </si>
  <si>
    <t>Álcool em gel, antisséptico, com concentração hidroalcoólica de 70°. Frasco de 500 ml.</t>
  </si>
  <si>
    <t xml:space="preserve">Inseticida. Frasco com 300ml. </t>
  </si>
  <si>
    <t>Detergente líquido, perfumado, para limpeza leve, que não embace a superfície, não faça espuma, remove gorduras e graxas, sem enxague, para limpeza de vidros, espelhos, paredes, fórmicas, plásticos, etc., marca Veja ou similar. Frasco de 500 ml.</t>
  </si>
  <si>
    <t>Desinfetante concentrado, perfumado, ação bactericida, para banheiros e área hospitalar, a ser utilizado com pulverizador, pano ou MOP, para desinfecção de superfícies, como aço inox, alumínio, fórmica, acrílico, polietileno, ralos, vasos e louças sanitárias, azulejos, etc., podendo, inclusive, ser utilizado como purificador de ambiente. Galão de 5 l.</t>
  </si>
  <si>
    <t>Galão</t>
  </si>
  <si>
    <t>Desodorizador de ar, aromatizante spray (purificador de ambiente), livre de CFC, tipo Glade ou similar. Frasco com 400 ml.</t>
  </si>
  <si>
    <t>Desinfetante líquido concentrado,  para diluição, neutro, desengordurante, para limpeza pesada de pisos em geral, como granito, mármores, cerâmicas, granitina, vinílicos, cimentado, plaqueado, etc. Frasco de 1 l.</t>
  </si>
  <si>
    <t>Esponja macia para limpeza e lavagem de qualquer superfície (não deve provocar  arranhadura na superfície a ser limpa).</t>
  </si>
  <si>
    <t>Flanela de microfibra, para limpeza de mobiliário em geral, medindo aproximadamente 30 x 30 cm, tipo Bettanin/Sek ou similar.</t>
  </si>
  <si>
    <t>Flanela de microfibra, para limpeza de vidros, medindo aproximadamente 30 x 30 cm, tipo Bettanin/Sek ou similar.</t>
  </si>
  <si>
    <t>Limpa vidro, frasco de 500mL.</t>
  </si>
  <si>
    <r>
      <t xml:space="preserve">Lustra móveis, líquido ou </t>
    </r>
    <r>
      <rPr>
        <i/>
        <sz val="9"/>
        <rFont val="Times New Roman"/>
        <family val="1"/>
      </rPr>
      <t>spray</t>
    </r>
    <r>
      <rPr>
        <sz val="9"/>
        <rFont val="Times New Roman"/>
        <family val="1"/>
      </rPr>
      <t>, para pronto uso, acondicionado em frasco de 500 ml.</t>
    </r>
  </si>
  <si>
    <t>Fibra de aço, tipo Bom Bril ou similar, pacote de 60 gramas (8 unidades cada pacote).</t>
  </si>
  <si>
    <t>Pano multiuso, med. 40 x 70 cm,   cor  laranja, para limpeza de vasos sanitários.</t>
  </si>
  <si>
    <t>Pano multiuso, med.40 x 70 cm, cor verde, para limpeza de pias e bancadas de banheiros.</t>
  </si>
  <si>
    <t>Pano para limpeza de chão, na cor branca (alvejado), medindo, pelo menos, 40 x 70 cm.</t>
  </si>
  <si>
    <t>Papel higiênico hidrossolúvel, folha dupla, textura fina e macia  na cor  branca, não reciclado, em rolo com 30 metros de papel, tipo Le Blank ou similar, uso nos banheiros privativos e coletivos. Fardo com 32 rolos.</t>
  </si>
  <si>
    <t>Papel toalha para banheiro, multiuso, não reciclado, na cor branca com textura fina e macia, interfolha, com 2 dobras, para uso nos banheiros privativos e coletivos. Fardo com 1000 folhas.</t>
  </si>
  <si>
    <t>Pasta macia, tipo pasta joia ou similar, para limpeza de louças de banheiro, frasco com 540 gramas.</t>
  </si>
  <si>
    <t>Pasta para limpeza a seco (limpeza de computadores, aparelhos telefônicos, aparelhos de fac-símile, etc.), frasco com 500 ml.</t>
  </si>
  <si>
    <t>Sabão de coco em barra, 200 gramas cada, industrializado,  para limpeza de utensílios.</t>
  </si>
  <si>
    <r>
      <t xml:space="preserve">Sabonete líquido cremoso, de grande poder de limpeza, para uso nos </t>
    </r>
    <r>
      <rPr>
        <i/>
        <sz val="9"/>
        <rFont val="Times New Roman"/>
        <family val="1"/>
      </rPr>
      <t xml:space="preserve">dispensers </t>
    </r>
    <r>
      <rPr>
        <sz val="9"/>
        <rFont val="Times New Roman"/>
        <family val="1"/>
      </rPr>
      <t>dos banheiros privativos e coletivos. Frasco de 1 l.</t>
    </r>
  </si>
  <si>
    <t>Saco plástico reciclável para lixo, cor preto, capacidade para 100 litros, embalados em fardo de 100 unidades.</t>
  </si>
  <si>
    <r>
      <t>Saco plástico reciclável para lixo, cor preto, capacidade para 30</t>
    </r>
    <r>
      <rPr>
        <b/>
        <sz val="9"/>
        <color rgb="FF000000"/>
        <rFont val="Times New Roman"/>
        <family val="1"/>
      </rPr>
      <t xml:space="preserve"> </t>
    </r>
    <r>
      <rPr>
        <sz val="9"/>
        <color rgb="FF000000"/>
        <rFont val="Times New Roman"/>
        <family val="1"/>
      </rPr>
      <t>litros, embalados em fardo de 100 unidades.</t>
    </r>
  </si>
  <si>
    <t>Sapólio líquido para limpeza de louças e metais de banheiro, em frascos de 500 ml.</t>
  </si>
  <si>
    <t>Pastilhas desodorizadas para vaso sanitário.</t>
  </si>
  <si>
    <t>Cloro, para limpeza da área externa do prédio.</t>
  </si>
  <si>
    <t>Hidratante e limpador para couro, tipo Softcouro ou similar, para hidratação dos sofás. Frasco com 100 g.</t>
  </si>
  <si>
    <t>Sabão em pó de boa qualidade, para lavagem dos tecidos utilizados na limpeza. Caixa com 1 kg.</t>
  </si>
  <si>
    <t>Caixa</t>
  </si>
  <si>
    <r>
      <t xml:space="preserve">Protetor descartável de assento de vaso sanitário. Papel biodegradável. Refil para uso nos </t>
    </r>
    <r>
      <rPr>
        <i/>
        <sz val="9"/>
        <rFont val="Times New Roman"/>
        <family val="1"/>
      </rPr>
      <t>dispensers</t>
    </r>
    <r>
      <rPr>
        <sz val="9"/>
        <rFont val="Times New Roman"/>
        <family val="1"/>
      </rPr>
      <t xml:space="preserve"> dos banheiros privativos e coletivos.</t>
    </r>
  </si>
  <si>
    <t>Equipamentos e Utensílios de Limpeza e Conservação</t>
  </si>
  <si>
    <t>Quantidade</t>
  </si>
  <si>
    <t>Equipamentos de Copeiragem e Limpeza para a PR/MA</t>
  </si>
  <si>
    <t>Aspirador de pó profissional, capaz de aspirar sólidos e líquidos, de baixo nível de ruído, com acessórios para todo tipo de piso.</t>
  </si>
  <si>
    <t>Escada de alumínio, tipo cavalete, com 7 degraus.</t>
  </si>
  <si>
    <t>Livro de ocorrências.</t>
  </si>
  <si>
    <t>Mangueira com esguicho tipo pistola para regulagem do jato d'água, gatilho e demais acessórios, para lavagem de piso, medindo 50 metros.</t>
  </si>
  <si>
    <t>Placa sinalizadora de chão, medindo 65 x 30 cm, contendo a frase: “Piso molhado”.</t>
  </si>
  <si>
    <t>Placa sinalizadora de chão, medindo 65 x 30 cm, contendo a frase: “Banheiro em Manutenção”.</t>
  </si>
  <si>
    <t>Balde com alça, capacidade para 10 litros.</t>
  </si>
  <si>
    <t>Balde com alça, capacidade para 15 litros.</t>
  </si>
  <si>
    <t>Pá coletora articulada.</t>
  </si>
  <si>
    <t>Rodo, de 40 cm, reforçado.</t>
  </si>
  <si>
    <t>Rodo, de 60 cm, reforçado.</t>
  </si>
  <si>
    <t>Rodo limpa vidros, composto de lavador e limpador montados num mesmo cabo de fixação com extensão de 1,50 m.</t>
  </si>
  <si>
    <t>Rodo pequeno, para pias, para uso nas copas.</t>
  </si>
  <si>
    <t>Vassoura de pelo, cabo medindo, no mínimo, 1,20 m.</t>
  </si>
  <si>
    <t>Vassoura de piaçava.</t>
  </si>
  <si>
    <t>Vassoura de náilon com cabo para limpeza interna do vaso sanitário.</t>
  </si>
  <si>
    <t>Vassourão para limpeza de estacionamentos internos e externos.</t>
  </si>
  <si>
    <t>Espanador de pó longo de microfibra</t>
  </si>
  <si>
    <t>Escova manual de náilon, para limpeza de panos.</t>
  </si>
  <si>
    <t>Pá, Garfo, tipo rastelo, para jardinagem.</t>
  </si>
  <si>
    <t>Tesoura profissional para poda em jardinagem.</t>
  </si>
  <si>
    <t>Dispenser para sabonete líquido e álcool gel, tipo Jofel/linha clássica, cor branca, em polietileno de alto impacto.</t>
  </si>
  <si>
    <t>Toalheiro interfolhas, cor branca, estrutura e tampa em poliestireno de alta resistência, fechamento com chave. Capacidade para folhas de 2 ou 3 dobras, tipo Jofel/AH 31.000PS ou equivalente, ou superior.</t>
  </si>
  <si>
    <t>Dispenser de forro para assento sanitário, cor branca, capacidade para, no
mínimo, 40 folhas. Tipo Jofel/Liam 200, ou equivalente, ou superior.</t>
  </si>
  <si>
    <t>Organizador de pia em aço inox, interior removível e revestido com PP.
Divisões para acomodar esponja, sabão e detergente. Tipo Brinox/Suprema.</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</si>
  <si>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</si>
  <si>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</si>
  <si>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</si>
  <si>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</si>
  <si>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</si>
  <si>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</si>
  <si>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</si>
  <si>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</si>
  <si>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</si>
  <si>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</si>
  <si>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</si>
  <si>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</si>
  <si>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</si>
  <si>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</si>
  <si>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</si>
  <si>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</si>
  <si>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</si>
  <si>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</si>
  <si>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</si>
  <si>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</si>
  <si>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</si>
  <si>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</si>
  <si>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</si>
  <si>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</si>
  <si>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</si>
  <si>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</si>
  <si>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</si>
  <si>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</si>
  <si>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</si>
  <si>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</si>
  <si>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</si>
  <si>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</si>
  <si>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</si>
  <si>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</si>
  <si>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</si>
  <si>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</si>
  <si>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</si>
  <si>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</si>
  <si>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</si>
  <si>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</si>
  <si>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</si>
  <si>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</si>
  <si>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</si>
  <si>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</si>
  <si>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</si>
  <si>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</si>
  <si>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</si>
  <si>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</si>
  <si>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</si>
  <si>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</si>
  <si>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</si>
  <si>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</si>
  <si>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</si>
  <si>
    <t/>
  </si>
</sst>
</file>

<file path=xl/styles.xml><?xml version="1.0" encoding="utf-8"?>
<styleSheet xmlns="http://schemas.openxmlformats.org/spreadsheetml/2006/main">
  <numFmts count="12">
    <numFmt numFmtId="164" formatCode="GENERAL"/>
    <numFmt numFmtId="165" formatCode="#,##0.00"/>
    <numFmt numFmtId="166" formatCode="_(&quot;R$ &quot;* #,##0.00_);_(&quot;R$ &quot;* \(#,##0.00\);_(&quot;R$ &quot;* \-??_);_(@_)"/>
    <numFmt numFmtId="167" formatCode="0.00%"/>
    <numFmt numFmtId="168" formatCode="0%"/>
    <numFmt numFmtId="169" formatCode="_(* #,##0.00_);_(* \(#,##0.00\);_(* \-??_);_(@_)"/>
    <numFmt numFmtId="170" formatCode="0.00"/>
    <numFmt numFmtId="171" formatCode="@"/>
    <numFmt numFmtId="172" formatCode="_-&quot;R$ &quot;* #,##0.00_-;&quot;-R$ &quot;* #,##0.00_-;_-&quot;R$ &quot;* \-??_-;_-@_-"/>
    <numFmt numFmtId="173" formatCode="_-* #,##0.00_-;\-* #,##0.00_-;_-* \-??_-;_-@_-"/>
    <numFmt numFmtId="174" formatCode="#,##0.000000000"/>
    <numFmt numFmtId="175" formatCode="#,##0"/>
  </numFmts>
  <fonts count="22">
    <font>
      <sz val="10"/>
      <name val="Arial"/>
      <family val="2"/>
    </font>
    <font>
      <b/>
      <sz val="10"/>
      <name val="Arial"/>
      <family val="2"/>
    </font>
    <font>
      <b/>
      <sz val="12"/>
      <name val="Arial"/>
      <family val="2"/>
    </font>
    <font>
      <strike/>
      <sz val="10"/>
      <name val="Arial"/>
      <family val="2"/>
    </font>
    <font>
      <sz val="10"/>
      <color rgb="FFA6A6A6"/>
      <name val="Arial"/>
      <family val="2"/>
    </font>
    <font>
      <sz val="10"/>
      <color rgb="FF000000"/>
      <name val="Arial"/>
      <family val="2"/>
    </font>
    <font>
      <sz val="10"/>
      <color rgb="FFFFFFFF"/>
      <name val="Arial"/>
      <family val="2"/>
    </font>
    <font>
      <b/>
      <sz val="10"/>
      <color rgb="FF000000"/>
      <name val="Arial"/>
      <family val="2"/>
    </font>
    <font>
      <b/>
      <sz val="8"/>
      <name val="Arial"/>
      <family val="2"/>
    </font>
    <font>
      <b/>
      <sz val="12"/>
      <color rgb="FF000000"/>
      <name val="Times New Roman"/>
      <family val="1"/>
    </font>
    <font>
      <b/>
      <i/>
      <sz val="12"/>
      <color rgb="FF000000"/>
      <name val="Times New Roman"/>
      <family val="1"/>
    </font>
    <font>
      <b/>
      <sz val="10"/>
      <name val="Calibri"/>
      <family val="2"/>
    </font>
    <font>
      <sz val="10"/>
      <name val="Calibri"/>
      <family val="2"/>
    </font>
    <font>
      <b/>
      <sz val="11"/>
      <name val="Times New Roman"/>
      <family val="1"/>
    </font>
    <font>
      <b/>
      <sz val="9"/>
      <name val="Times New Roman"/>
      <family val="1"/>
    </font>
    <font>
      <sz val="9"/>
      <name val="Times New Roman"/>
      <family val="1"/>
    </font>
    <font>
      <sz val="10"/>
      <name val="Times New Roman"/>
      <family val="1"/>
    </font>
    <font>
      <i/>
      <sz val="9"/>
      <name val="Times New Roman"/>
      <family val="1"/>
    </font>
    <font>
      <sz val="9"/>
      <color rgb="FF000000"/>
      <name val="Times New Roman"/>
      <family val="1"/>
    </font>
    <font>
      <b/>
      <sz val="9"/>
      <color rgb="FF000000"/>
      <name val="Times New Roman"/>
      <family val="1"/>
    </font>
    <font>
      <sz val="11"/>
      <name val="Times New Roman"/>
      <family val="1"/>
    </font>
    <font>
      <b/>
      <sz val="11"/>
      <name val="Arial"/>
      <family val="2"/>
    </font>
  </fonts>
  <fills count="11">
    <fill>
      <patternFill/>
    </fill>
    <fill>
      <patternFill patternType="gray125"/>
    </fill>
    <fill>
      <patternFill patternType="solid">
        <fgColor rgb="FFFFFFFF"/>
        <bgColor indexed="64"/>
      </patternFill>
    </fill>
    <fill>
      <patternFill patternType="solid">
        <fgColor rgb="FFCCCCCC"/>
        <bgColor indexed="64"/>
      </patternFill>
    </fill>
    <fill>
      <patternFill patternType="solid">
        <fgColor rgb="FFE5E5E5"/>
        <bgColor indexed="64"/>
      </patternFill>
    </fill>
    <fill>
      <patternFill patternType="solid">
        <fgColor rgb="FFBFBFBF"/>
        <bgColor indexed="64"/>
      </patternFill>
    </fill>
    <fill>
      <patternFill patternType="solid">
        <fgColor rgb="FF000000"/>
        <bgColor indexed="64"/>
      </patternFill>
    </fill>
    <fill>
      <patternFill patternType="solid">
        <fgColor rgb="FFFFFF00"/>
        <bgColor indexed="64"/>
      </patternFill>
    </fill>
    <fill>
      <patternFill patternType="solid">
        <fgColor rgb="FFFFFF99"/>
        <bgColor indexed="64"/>
      </patternFill>
    </fill>
    <fill>
      <patternFill patternType="solid">
        <fgColor rgb="FFC6D9F1"/>
        <bgColor indexed="64"/>
      </patternFill>
    </fill>
    <fill>
      <patternFill patternType="solid">
        <fgColor rgb="FFE6E6E6"/>
        <bgColor indexed="64"/>
      </patternFill>
    </fill>
  </fills>
  <borders count="20">
    <border>
      <left/>
      <right/>
      <top/>
      <bottom/>
      <diagonal/>
    </border>
    <border>
      <left style="medium"/>
      <right style="medium"/>
      <top style="medium"/>
      <bottom style="medium"/>
    </border>
    <border>
      <left style="medium"/>
      <right/>
      <top style="medium"/>
      <bottom style="medium"/>
    </border>
    <border>
      <left/>
      <right style="medium"/>
      <top style="medium"/>
      <bottom style="medium"/>
    </border>
    <border>
      <left/>
      <right/>
      <top style="medium"/>
      <bottom/>
    </border>
    <border>
      <left style="medium"/>
      <right/>
      <top/>
      <bottom style="medium"/>
    </border>
    <border>
      <left/>
      <right style="medium"/>
      <top/>
      <bottom style="medium"/>
    </border>
    <border>
      <left/>
      <right/>
      <top style="medium"/>
      <bottom style="medium"/>
    </border>
    <border>
      <left style="medium"/>
      <right/>
      <top style="medium"/>
      <bottom/>
    </border>
    <border>
      <left style="medium"/>
      <right style="medium"/>
      <top style="medium"/>
      <bottom/>
    </border>
    <border>
      <left style="medium"/>
      <right/>
      <top/>
      <bottom/>
    </border>
    <border>
      <left/>
      <right/>
      <top/>
      <bottom style="thin"/>
    </border>
    <border>
      <left style="thin"/>
      <right style="thin"/>
      <top style="thin"/>
      <bottom/>
    </border>
    <border>
      <left style="thin"/>
      <right style="thin"/>
      <top/>
      <bottom style="thin"/>
    </border>
    <border>
      <left style="thin"/>
      <right style="thin"/>
      <top style="thin"/>
      <bottom style="thin"/>
    </border>
    <border>
      <left/>
      <right/>
      <top/>
      <bottom style="medium"/>
    </border>
    <border>
      <left style="medium"/>
      <right style="medium"/>
      <top/>
      <bottom/>
    </border>
    <border>
      <left style="medium"/>
      <right style="medium"/>
      <top/>
      <bottom style="medium"/>
    </border>
    <border>
      <left/>
      <right style="medium"/>
      <top/>
      <bottom/>
    </border>
    <border>
      <left/>
      <right style="medium"/>
      <top style="medium"/>
      <bottom/>
    </border>
  </borders>
  <cellStyleXfs count="34">
    <xf numFmtId="164"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lignment/>
      <protection hidden="1"/>
    </xf>
    <xf numFmtId="166" fontId="0" fillId="0" borderId="0">
      <alignment/>
      <protection hidden="1"/>
    </xf>
    <xf numFmtId="42" fontId="0" fillId="0" borderId="0" applyBorder="0" applyAlignment="0" applyProtection="0"/>
    <xf numFmtId="43" fontId="0" fillId="0" borderId="0" applyBorder="0" applyAlignment="0" applyProtection="0"/>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cellStyleXfs>
  <cellXfs count="223">
    <xf numFmtId="164" fontId="0" fillId="0" borderId="0" xfId="0"/>
    <xf numFmtId="164" fontId="0" fillId="2" borderId="0" xfId="0" applyBorder="1" applyAlignment="1">
      <alignment horizontal="center"/>
    </xf>
    <xf numFmtId="164" fontId="0" fillId="2" borderId="0" xfId="0" applyBorder="1"/>
    <xf numFmtId="165" fontId="0" fillId="2" borderId="0" xfId="0" applyBorder="1"/>
    <xf numFmtId="164" fontId="1" fillId="2" borderId="0" xfId="0" applyFont="1" applyBorder="1" applyAlignment="1">
      <alignment horizontal="center"/>
    </xf>
    <xf numFmtId="164" fontId="2" fillId="0" borderId="0" xfId="0" applyFont="1" applyBorder="1" applyAlignment="1">
      <alignment horizontal="center" vertical="center" wrapText="1"/>
    </xf>
    <xf numFmtId="164" fontId="0" fillId="0" borderId="0" xfId="0" applyFont="1"/>
    <xf numFmtId="164" fontId="1" fillId="0" borderId="0" xfId="0" applyFont="1" applyBorder="1" applyAlignment="1">
      <alignment horizontal="center" vertical="center"/>
    </xf>
    <xf numFmtId="164" fontId="0" fillId="2" borderId="1" xfId="0" applyFont="1" applyBorder="1" applyAlignment="1">
      <alignment horizontal="left" vertical="center" wrapText="1"/>
    </xf>
    <xf numFmtId="165" fontId="1" fillId="2" borderId="1" xfId="0" applyFont="1" applyBorder="1" applyAlignment="1">
      <alignment horizontal="center" vertical="center" wrapText="1"/>
    </xf>
    <xf numFmtId="164" fontId="1" fillId="0" borderId="0" xfId="0" applyFont="1" applyBorder="1" applyAlignment="1">
      <alignment horizontal="left" vertical="center"/>
    </xf>
    <xf numFmtId="164" fontId="0" fillId="0" borderId="0" xfId="0" applyFont="1" applyBorder="1"/>
    <xf numFmtId="165" fontId="0" fillId="0" borderId="0" xfId="0" applyFont="1" applyBorder="1"/>
    <xf numFmtId="164" fontId="0" fillId="0" borderId="0" xfId="0" applyFont="1" applyBorder="1" applyAlignment="1">
      <alignment horizontal="justify" vertical="center"/>
    </xf>
    <xf numFmtId="164" fontId="0" fillId="0" borderId="0" xfId="0" applyFont="1" applyBorder="1" applyAlignment="1">
      <alignment horizontal="center"/>
    </xf>
    <xf numFmtId="164" fontId="0" fillId="0" borderId="0" xfId="0" applyFont="1" applyBorder="1" applyAlignment="1">
      <alignment horizontal="justify" vertical="center" wrapText="1"/>
    </xf>
    <xf numFmtId="164" fontId="0" fillId="0" borderId="2" xfId="0" applyFont="1" applyBorder="1" applyAlignment="1">
      <alignment horizontal="center" vertical="center" wrapText="1"/>
    </xf>
    <xf numFmtId="164" fontId="0" fillId="0" borderId="1" xfId="0" applyFont="1" applyBorder="1" applyAlignment="1">
      <alignment horizontal="left" vertical="center" wrapText="1"/>
    </xf>
    <xf numFmtId="164" fontId="0" fillId="0" borderId="3" xfId="0" applyFont="1" applyBorder="1" applyAlignment="1">
      <alignment horizontal="center" vertical="center" wrapText="1"/>
    </xf>
    <xf numFmtId="164" fontId="1" fillId="0" borderId="0" xfId="0" applyFont="1" applyBorder="1"/>
    <xf numFmtId="164" fontId="0" fillId="2" borderId="3" xfId="0" applyFont="1" applyBorder="1" applyAlignment="1">
      <alignment horizontal="center" vertical="center" wrapText="1"/>
    </xf>
    <xf numFmtId="164" fontId="1" fillId="3" borderId="1" xfId="0" applyFont="1" applyBorder="1" applyAlignment="1">
      <alignment horizontal="center" vertical="center" wrapText="1"/>
    </xf>
    <xf numFmtId="164" fontId="0" fillId="0" borderId="1" xfId="0" applyFont="1" applyBorder="1" applyAlignment="1">
      <alignment horizontal="center" vertical="center" wrapText="1"/>
    </xf>
    <xf numFmtId="164" fontId="0" fillId="0" borderId="4" xfId="0" applyFont="1" applyBorder="1" applyAlignment="1">
      <alignment horizontal="center" vertical="center" wrapText="1"/>
    </xf>
    <xf numFmtId="165" fontId="0" fillId="0" borderId="4" xfId="0" applyFont="1" applyBorder="1" applyAlignment="1">
      <alignment horizontal="center" vertical="center" wrapText="1"/>
    </xf>
    <xf numFmtId="164" fontId="0" fillId="0" borderId="0" xfId="0"/>
    <xf numFmtId="164" fontId="0" fillId="0" borderId="5" xfId="0" applyFont="1" applyBorder="1" applyAlignment="1">
      <alignment horizontal="center" vertical="center" wrapText="1"/>
    </xf>
    <xf numFmtId="164" fontId="1" fillId="0" borderId="6" xfId="0" applyFont="1" applyBorder="1" applyAlignment="1">
      <alignment horizontal="center" vertical="center" wrapText="1"/>
    </xf>
    <xf numFmtId="164" fontId="0" fillId="2" borderId="2" xfId="0" applyFont="1" applyBorder="1" applyAlignment="1">
      <alignment horizontal="center" vertical="center" wrapText="1"/>
    </xf>
    <xf numFmtId="166" fontId="0" fillId="0" borderId="3" xfId="16" applyFont="1" applyBorder="1" applyAlignment="1" applyProtection="1">
      <alignment horizontal="center" vertical="center" wrapText="1"/>
      <protection hidden="1"/>
    </xf>
    <xf numFmtId="164" fontId="0" fillId="2" borderId="0" xfId="0" applyFont="1" applyBorder="1" applyAlignment="1">
      <alignment horizontal="justify" vertical="center"/>
    </xf>
    <xf numFmtId="164" fontId="1" fillId="2" borderId="0" xfId="0" applyFont="1" applyBorder="1" applyAlignment="1">
      <alignment horizontal="left" vertical="center"/>
    </xf>
    <xf numFmtId="164" fontId="1" fillId="3" borderId="2" xfId="0" applyFont="1" applyBorder="1" applyAlignment="1">
      <alignment horizontal="center" vertical="center" wrapText="1"/>
    </xf>
    <xf numFmtId="164" fontId="1" fillId="3" borderId="2" xfId="0" applyFont="1" applyBorder="1" applyAlignment="1">
      <alignment horizontal="left" vertical="center" wrapText="1"/>
    </xf>
    <xf numFmtId="165" fontId="1" fillId="3" borderId="3" xfId="0" applyFont="1" applyBorder="1" applyAlignment="1">
      <alignment horizontal="center" vertical="center" wrapText="1"/>
    </xf>
    <xf numFmtId="164" fontId="1" fillId="3" borderId="3" xfId="0" applyFont="1" applyBorder="1" applyAlignment="1">
      <alignment horizontal="center" vertical="center" wrapText="1"/>
    </xf>
    <xf numFmtId="164" fontId="0" fillId="0" borderId="0" xfId="0" applyAlignment="1">
      <alignment vertical="center" wrapText="1"/>
    </xf>
    <xf numFmtId="164" fontId="0" fillId="2" borderId="2" xfId="0" applyFont="1" applyBorder="1" applyAlignment="1">
      <alignment horizontal="left" vertical="center" wrapText="1"/>
    </xf>
    <xf numFmtId="167" fontId="0" fillId="0" borderId="3" xfId="16" applyFont="1" applyBorder="1" applyAlignment="1" applyProtection="1">
      <alignment horizontal="center" vertical="center" wrapText="1"/>
      <protection hidden="1"/>
    </xf>
    <xf numFmtId="166" fontId="0" fillId="2" borderId="3" xfId="16" applyFont="1" applyBorder="1" applyAlignment="1" applyProtection="1">
      <alignment vertical="center" wrapText="1"/>
      <protection hidden="1"/>
    </xf>
    <xf numFmtId="167" fontId="0" fillId="0" borderId="0" xfId="15" applyFont="1" applyBorder="1" applyAlignment="1" applyProtection="1">
      <alignment/>
      <protection hidden="1"/>
    </xf>
    <xf numFmtId="165" fontId="0" fillId="2" borderId="3" xfId="0" applyFont="1" applyBorder="1" applyAlignment="1">
      <alignment horizontal="center" vertical="center" wrapText="1"/>
    </xf>
    <xf numFmtId="164" fontId="0" fillId="3" borderId="2" xfId="0" applyFont="1" applyBorder="1" applyAlignment="1">
      <alignment vertical="center" wrapText="1"/>
    </xf>
    <xf numFmtId="164" fontId="1" fillId="3" borderId="1" xfId="0" applyFont="1" applyBorder="1" applyAlignment="1">
      <alignment horizontal="left" vertical="center" wrapText="1"/>
    </xf>
    <xf numFmtId="166" fontId="1" fillId="3" borderId="3" xfId="0" applyFont="1" applyBorder="1" applyAlignment="1">
      <alignment vertical="center" wrapText="1"/>
    </xf>
    <xf numFmtId="164" fontId="0" fillId="2" borderId="2" xfId="0" applyFont="1" applyBorder="1" applyAlignment="1">
      <alignment vertical="center" wrapText="1"/>
    </xf>
    <xf numFmtId="164" fontId="0" fillId="2" borderId="3" xfId="0" applyFont="1" applyBorder="1" applyAlignment="1">
      <alignment horizontal="left" vertical="center" wrapText="1"/>
    </xf>
    <xf numFmtId="166" fontId="0" fillId="2" borderId="3" xfId="0" applyFont="1" applyBorder="1" applyAlignment="1">
      <alignment vertical="center" wrapText="1"/>
    </xf>
    <xf numFmtId="164" fontId="0" fillId="2" borderId="7" xfId="0" applyFont="1" applyBorder="1" applyAlignment="1">
      <alignment vertical="center" wrapText="1"/>
    </xf>
    <xf numFmtId="164" fontId="0" fillId="2" borderId="7" xfId="0" applyFont="1" applyBorder="1" applyAlignment="1">
      <alignment horizontal="left" vertical="center" wrapText="1"/>
    </xf>
    <xf numFmtId="166" fontId="0" fillId="0" borderId="3" xfId="16" applyFont="1" applyBorder="1" applyAlignment="1" applyProtection="1">
      <alignment vertical="center" wrapText="1"/>
      <protection hidden="1"/>
    </xf>
    <xf numFmtId="164" fontId="4" fillId="2" borderId="0" xfId="0" applyFont="1"/>
    <xf numFmtId="167" fontId="4" fillId="2" borderId="0" xfId="0" applyFont="1"/>
    <xf numFmtId="166" fontId="0" fillId="2" borderId="0" xfId="0" applyFont="1"/>
    <xf numFmtId="167" fontId="0" fillId="0" borderId="0" xfId="0"/>
    <xf numFmtId="166" fontId="0" fillId="0" borderId="0" xfId="0"/>
    <xf numFmtId="169" fontId="0" fillId="0" borderId="0" xfId="0"/>
    <xf numFmtId="166" fontId="1" fillId="3" borderId="3" xfId="16" applyFont="1" applyBorder="1" applyAlignment="1" applyProtection="1">
      <alignment vertical="center" wrapText="1"/>
      <protection hidden="1"/>
    </xf>
    <xf numFmtId="166" fontId="0" fillId="0" borderId="0" xfId="16" applyFont="1" applyBorder="1" applyAlignment="1" applyProtection="1">
      <alignment/>
      <protection hidden="1"/>
    </xf>
    <xf numFmtId="164" fontId="1" fillId="2" borderId="0" xfId="0" applyFont="1" applyBorder="1" applyAlignment="1">
      <alignment horizontal="justify" vertical="center"/>
    </xf>
    <xf numFmtId="164" fontId="1" fillId="4" borderId="2" xfId="0" applyFont="1" applyBorder="1" applyAlignment="1">
      <alignment horizontal="center" vertical="center" wrapText="1"/>
    </xf>
    <xf numFmtId="164" fontId="1" fillId="4" borderId="1" xfId="0" applyFont="1" applyBorder="1" applyAlignment="1">
      <alignment horizontal="center" vertical="center" wrapText="1"/>
    </xf>
    <xf numFmtId="165" fontId="1" fillId="4" borderId="3" xfId="0" applyFont="1" applyBorder="1" applyAlignment="1">
      <alignment horizontal="center" vertical="center" wrapText="1"/>
    </xf>
    <xf numFmtId="167" fontId="0" fillId="2" borderId="3" xfId="15" applyFont="1" applyBorder="1" applyAlignment="1" applyProtection="1">
      <alignment horizontal="center" vertical="center" wrapText="1"/>
      <protection hidden="1"/>
    </xf>
    <xf numFmtId="166" fontId="0" fillId="2" borderId="1" xfId="0" applyFont="1" applyBorder="1" applyAlignment="1">
      <alignment vertical="center" wrapText="1"/>
    </xf>
    <xf numFmtId="166" fontId="0" fillId="0" borderId="1" xfId="0" applyFont="1" applyBorder="1" applyAlignment="1">
      <alignment vertical="center" wrapText="1"/>
    </xf>
    <xf numFmtId="164" fontId="0" fillId="2" borderId="8" xfId="0" applyFont="1" applyBorder="1" applyAlignment="1">
      <alignment horizontal="center" vertical="center" wrapText="1"/>
    </xf>
    <xf numFmtId="164" fontId="0" fillId="2" borderId="9" xfId="0" applyFont="1" applyBorder="1" applyAlignment="1">
      <alignment horizontal="left" vertical="center" wrapText="1"/>
    </xf>
    <xf numFmtId="167" fontId="1" fillId="3" borderId="1" xfId="15" applyFont="1" applyBorder="1" applyAlignment="1" applyProtection="1">
      <alignment horizontal="center" vertical="center" wrapText="1"/>
      <protection hidden="1"/>
    </xf>
    <xf numFmtId="166" fontId="1" fillId="3" borderId="1" xfId="0" applyFont="1" applyBorder="1" applyAlignment="1">
      <alignment vertical="center" wrapText="1"/>
    </xf>
    <xf numFmtId="164" fontId="1" fillId="4" borderId="1" xfId="0" applyFont="1" applyBorder="1" applyAlignment="1">
      <alignment horizontal="left" vertical="center" wrapText="1"/>
    </xf>
    <xf numFmtId="164" fontId="1" fillId="4" borderId="3" xfId="0" applyFont="1" applyBorder="1" applyAlignment="1">
      <alignment horizontal="center" vertical="center" wrapText="1"/>
    </xf>
    <xf numFmtId="168" fontId="0" fillId="0" borderId="0" xfId="15" applyFont="1" applyBorder="1" applyAlignment="1" applyProtection="1">
      <alignment horizontal="center"/>
      <protection hidden="1"/>
    </xf>
    <xf numFmtId="167" fontId="0" fillId="0" borderId="0" xfId="15" applyFont="1" applyBorder="1" applyAlignment="1" applyProtection="1">
      <alignment horizontal="center"/>
      <protection hidden="1"/>
    </xf>
    <xf numFmtId="164" fontId="1" fillId="2" borderId="1" xfId="0" applyFont="1" applyBorder="1" applyAlignment="1">
      <alignment horizontal="left" vertical="center" wrapText="1"/>
    </xf>
    <xf numFmtId="166" fontId="1" fillId="2" borderId="3" xfId="0" applyFont="1" applyBorder="1" applyAlignment="1">
      <alignment vertical="center" wrapText="1"/>
    </xf>
    <xf numFmtId="164" fontId="0" fillId="0" borderId="10" xfId="0" applyFont="1" applyBorder="1" applyAlignment="1">
      <alignment horizontal="center" vertical="center" wrapText="1"/>
    </xf>
    <xf numFmtId="166" fontId="1" fillId="5" borderId="3" xfId="0" applyFont="1" applyBorder="1" applyAlignment="1">
      <alignment vertical="center" wrapText="1"/>
    </xf>
    <xf numFmtId="164" fontId="1" fillId="2" borderId="0" xfId="0" applyFont="1" applyBorder="1" applyAlignment="1">
      <alignment horizontal="center" vertical="center" wrapText="1"/>
    </xf>
    <xf numFmtId="165" fontId="1" fillId="2" borderId="0" xfId="0" applyFont="1" applyBorder="1" applyAlignment="1">
      <alignment horizontal="center" vertical="center" wrapText="1"/>
    </xf>
    <xf numFmtId="166" fontId="1" fillId="2" borderId="0" xfId="0" applyFont="1" applyBorder="1" applyAlignment="1">
      <alignment vertical="center" wrapText="1"/>
    </xf>
    <xf numFmtId="164" fontId="0" fillId="2" borderId="0" xfId="0" applyFont="1" applyBorder="1" applyAlignment="1">
      <alignment horizontal="left" vertical="center"/>
    </xf>
    <xf numFmtId="167" fontId="5" fillId="6" borderId="0" xfId="15" applyFont="1" applyBorder="1" applyAlignment="1" applyProtection="1">
      <alignment horizontal="center" vertical="center" wrapText="1"/>
      <protection hidden="1"/>
    </xf>
    <xf numFmtId="167" fontId="5" fillId="0" borderId="0" xfId="15" applyFont="1" applyBorder="1" applyAlignment="1" applyProtection="1">
      <alignment horizontal="center" vertical="center" wrapText="1"/>
      <protection hidden="1"/>
    </xf>
    <xf numFmtId="167" fontId="0" fillId="6" borderId="0" xfId="15" applyFont="1" applyBorder="1" applyAlignment="1" applyProtection="1">
      <alignment horizontal="center" vertical="center" wrapText="1"/>
      <protection hidden="1"/>
    </xf>
    <xf numFmtId="166" fontId="1" fillId="3" borderId="1" xfId="0" applyFont="1" applyBorder="1" applyAlignment="1">
      <alignment horizontal="center" vertical="center" wrapText="1"/>
    </xf>
    <xf numFmtId="167" fontId="1" fillId="6" borderId="0" xfId="0" applyFont="1" applyBorder="1" applyAlignment="1">
      <alignment horizontal="center" vertical="center" wrapText="1"/>
    </xf>
    <xf numFmtId="164" fontId="0" fillId="2" borderId="0" xfId="0" applyBorder="1" applyAlignment="1">
      <alignment vertical="center"/>
    </xf>
    <xf numFmtId="164" fontId="1" fillId="2" borderId="0" xfId="0" applyFont="1" applyBorder="1" applyAlignment="1">
      <alignment vertical="center"/>
    </xf>
    <xf numFmtId="164" fontId="1" fillId="4" borderId="0" xfId="0" applyFont="1" applyBorder="1" applyAlignment="1">
      <alignment horizontal="center" vertical="center" wrapText="1"/>
    </xf>
    <xf numFmtId="167" fontId="0" fillId="0" borderId="0" xfId="15" applyFont="1" applyBorder="1" applyAlignment="1" applyProtection="1">
      <alignment horizontal="center" vertical="center" wrapText="1"/>
      <protection hidden="1"/>
    </xf>
    <xf numFmtId="166" fontId="1" fillId="2" borderId="1" xfId="0" applyFont="1" applyBorder="1" applyAlignment="1">
      <alignment vertical="center" wrapText="1"/>
    </xf>
    <xf numFmtId="167" fontId="1" fillId="0" borderId="0" xfId="15" applyFont="1" applyBorder="1" applyAlignment="1" applyProtection="1">
      <alignment horizontal="center" vertical="center" wrapText="1"/>
      <protection hidden="1"/>
    </xf>
    <xf numFmtId="164" fontId="0" fillId="2" borderId="10" xfId="0" applyFont="1" applyBorder="1" applyAlignment="1">
      <alignment horizontal="center" vertical="center" wrapText="1"/>
    </xf>
    <xf numFmtId="167" fontId="1" fillId="3" borderId="0" xfId="0" applyFont="1" applyBorder="1" applyAlignment="1">
      <alignment horizontal="center" vertical="center" wrapText="1"/>
    </xf>
    <xf numFmtId="164" fontId="0" fillId="4" borderId="2" xfId="0" applyFont="1" applyBorder="1" applyAlignment="1">
      <alignment horizontal="center" vertical="center" wrapText="1"/>
    </xf>
    <xf numFmtId="165" fontId="1" fillId="3" borderId="3" xfId="0" applyFont="1" applyBorder="1" applyAlignment="1">
      <alignment vertical="center" wrapText="1"/>
    </xf>
    <xf numFmtId="164" fontId="0" fillId="2" borderId="0" xfId="0" applyFont="1" applyBorder="1" applyAlignment="1">
      <alignment horizontal="center"/>
    </xf>
    <xf numFmtId="164" fontId="0" fillId="3" borderId="2" xfId="0" applyFont="1" applyBorder="1" applyAlignment="1">
      <alignment horizontal="center" vertical="center" wrapText="1"/>
    </xf>
    <xf numFmtId="167" fontId="0" fillId="2" borderId="3" xfId="0" applyFont="1" applyBorder="1" applyAlignment="1">
      <alignment horizontal="center" vertical="center" wrapText="1"/>
    </xf>
    <xf numFmtId="166" fontId="6" fillId="2" borderId="1" xfId="0" applyFont="1" applyBorder="1" applyAlignment="1">
      <alignment vertical="center" wrapText="1"/>
    </xf>
    <xf numFmtId="164" fontId="0" fillId="2" borderId="8" xfId="0" applyFont="1" applyBorder="1" applyAlignment="1">
      <alignment vertical="center" wrapText="1"/>
    </xf>
    <xf numFmtId="164" fontId="0" fillId="3" borderId="1" xfId="0" applyFont="1" applyBorder="1" applyAlignment="1">
      <alignment vertical="center" wrapText="1"/>
    </xf>
    <xf numFmtId="164" fontId="0" fillId="3" borderId="3" xfId="0" applyFont="1" applyBorder="1" applyAlignment="1">
      <alignment horizontal="center" vertical="center" wrapText="1"/>
    </xf>
    <xf numFmtId="164" fontId="0" fillId="2" borderId="1" xfId="0" applyFont="1" applyBorder="1" applyAlignment="1">
      <alignment horizontal="center" vertical="center" wrapText="1"/>
    </xf>
    <xf numFmtId="164" fontId="7" fillId="2" borderId="11" xfId="0" applyFont="1" applyBorder="1" applyAlignment="1">
      <alignment horizontal="left" vertical="center"/>
    </xf>
    <xf numFmtId="164" fontId="7" fillId="2" borderId="12" xfId="0" applyFont="1" applyBorder="1" applyAlignment="1">
      <alignment horizontal="center" vertical="center" wrapText="1"/>
    </xf>
    <xf numFmtId="165" fontId="7" fillId="2" borderId="12" xfId="0" applyFont="1" applyBorder="1" applyAlignment="1">
      <alignment horizontal="center" vertical="center" wrapText="1"/>
    </xf>
    <xf numFmtId="164" fontId="7" fillId="2" borderId="13" xfId="0" applyFont="1" applyBorder="1" applyAlignment="1">
      <alignment horizontal="center" vertical="top" wrapText="1"/>
    </xf>
    <xf numFmtId="165" fontId="7" fillId="2" borderId="13" xfId="0" applyFont="1" applyBorder="1" applyAlignment="1">
      <alignment horizontal="center" vertical="top" wrapText="1"/>
    </xf>
    <xf numFmtId="170" fontId="0" fillId="0" borderId="0" xfId="0"/>
    <xf numFmtId="164" fontId="7" fillId="2" borderId="14" xfId="0" applyFont="1" applyBorder="1" applyAlignment="1">
      <alignment horizontal="left" vertical="center" wrapText="1"/>
    </xf>
    <xf numFmtId="166" fontId="5" fillId="2" borderId="14" xfId="0" applyFont="1" applyBorder="1" applyAlignment="1">
      <alignment horizontal="center" vertical="center" wrapText="1"/>
    </xf>
    <xf numFmtId="164" fontId="5" fillId="2" borderId="14" xfId="0" applyFont="1" applyBorder="1" applyAlignment="1">
      <alignment horizontal="center" vertical="center" wrapText="1"/>
    </xf>
    <xf numFmtId="165" fontId="5" fillId="2" borderId="14" xfId="0" applyFont="1" applyBorder="1" applyAlignment="1">
      <alignment horizontal="center" vertical="center" wrapText="1"/>
    </xf>
    <xf numFmtId="164" fontId="5" fillId="2" borderId="14" xfId="0" applyFont="1" applyBorder="1" applyAlignment="1">
      <alignment horizontal="left" vertical="center" wrapText="1"/>
    </xf>
    <xf numFmtId="166" fontId="5" fillId="0" borderId="14" xfId="16" applyFont="1" applyBorder="1" applyAlignment="1" applyProtection="1">
      <alignment horizontal="center" vertical="center" wrapText="1"/>
      <protection hidden="1"/>
    </xf>
    <xf numFmtId="164" fontId="7" fillId="2" borderId="14" xfId="0" applyFont="1" applyBorder="1" applyAlignment="1">
      <alignment vertical="center" wrapText="1"/>
    </xf>
    <xf numFmtId="166" fontId="7" fillId="2" borderId="14" xfId="0" applyFont="1" applyBorder="1" applyAlignment="1">
      <alignment horizontal="center" vertical="center" wrapText="1"/>
    </xf>
    <xf numFmtId="164" fontId="7" fillId="2" borderId="0" xfId="0" applyFont="1" applyBorder="1" applyAlignment="1">
      <alignment horizontal="right" vertical="top" wrapText="1"/>
    </xf>
    <xf numFmtId="166" fontId="7" fillId="2" borderId="0" xfId="0" applyFont="1" applyBorder="1" applyAlignment="1">
      <alignment horizontal="right" vertical="top" wrapText="1"/>
    </xf>
    <xf numFmtId="166" fontId="7" fillId="2" borderId="0" xfId="0" applyFont="1" applyBorder="1" applyAlignment="1">
      <alignment vertical="top" wrapText="1"/>
    </xf>
    <xf numFmtId="164" fontId="7" fillId="2" borderId="11" xfId="0" applyFont="1" applyBorder="1" applyAlignment="1">
      <alignment horizontal="left"/>
    </xf>
    <xf numFmtId="164" fontId="7" fillId="2" borderId="14" xfId="0" applyFont="1" applyBorder="1" applyAlignment="1">
      <alignment horizontal="center" vertical="top" wrapText="1"/>
    </xf>
    <xf numFmtId="164" fontId="5" fillId="2" borderId="14" xfId="0" applyFont="1" applyBorder="1" applyAlignment="1">
      <alignment horizontal="center" vertical="top" wrapText="1"/>
    </xf>
    <xf numFmtId="164" fontId="7" fillId="2" borderId="14" xfId="0" applyFont="1" applyBorder="1" applyAlignment="1">
      <alignment horizontal="left" vertical="top" wrapText="1"/>
    </xf>
    <xf numFmtId="165" fontId="1" fillId="2" borderId="14" xfId="0" applyFont="1" applyBorder="1" applyAlignment="1">
      <alignment horizontal="center"/>
    </xf>
    <xf numFmtId="164" fontId="5" fillId="2" borderId="14" xfId="0" applyFont="1" applyBorder="1" applyAlignment="1">
      <alignment horizontal="left" vertical="top" wrapText="1"/>
    </xf>
    <xf numFmtId="166" fontId="0" fillId="2" borderId="14" xfId="0" applyBorder="1" applyAlignment="1">
      <alignment horizontal="center"/>
    </xf>
    <xf numFmtId="164" fontId="0" fillId="2" borderId="0" xfId="0" applyFont="1" applyBorder="1" applyAlignment="1">
      <alignment horizontal="left"/>
    </xf>
    <xf numFmtId="166" fontId="0" fillId="0" borderId="3" xfId="0" applyFont="1" applyBorder="1" applyAlignment="1">
      <alignment vertical="center" wrapText="1"/>
    </xf>
    <xf numFmtId="164" fontId="0" fillId="0" borderId="1" xfId="16" applyFont="1" applyBorder="1" applyAlignment="1" applyProtection="1">
      <alignment horizontal="center" vertical="center" wrapText="1"/>
      <protection hidden="1"/>
    </xf>
    <xf numFmtId="166" fontId="0" fillId="2" borderId="3" xfId="16" applyFont="1" applyBorder="1" applyAlignment="1" applyProtection="1">
      <alignment horizontal="center" vertical="center" wrapText="1"/>
      <protection hidden="1"/>
    </xf>
    <xf numFmtId="164" fontId="1" fillId="0" borderId="15" xfId="0" applyFont="1" applyBorder="1" applyAlignment="1">
      <alignment horizontal="center" vertical="center"/>
    </xf>
    <xf numFmtId="165" fontId="1" fillId="0" borderId="0" xfId="0" applyFont="1" applyBorder="1" applyAlignment="1">
      <alignment horizontal="center" vertical="center"/>
    </xf>
    <xf numFmtId="164" fontId="8" fillId="2" borderId="0" xfId="0" applyFont="1" applyBorder="1" applyAlignment="1">
      <alignment vertical="center"/>
    </xf>
    <xf numFmtId="164" fontId="0" fillId="2" borderId="0" xfId="0" applyFont="1" applyBorder="1" applyAlignment="1">
      <alignment vertical="center"/>
    </xf>
    <xf numFmtId="164" fontId="1" fillId="2" borderId="0" xfId="0" applyFont="1" applyBorder="1" applyAlignment="1">
      <alignment horizontal="center" vertical="center"/>
    </xf>
    <xf numFmtId="164" fontId="1" fillId="2" borderId="9" xfId="0" applyFont="1" applyBorder="1" applyAlignment="1">
      <alignment horizontal="center" vertical="center" wrapText="1"/>
    </xf>
    <xf numFmtId="164" fontId="1" fillId="2" borderId="1" xfId="0" applyFont="1" applyBorder="1" applyAlignment="1">
      <alignment horizontal="center" vertical="center" wrapText="1"/>
    </xf>
    <xf numFmtId="171" fontId="1" fillId="2" borderId="1" xfId="0" applyFont="1" applyBorder="1" applyAlignment="1">
      <alignment horizontal="center" vertical="center" wrapText="1"/>
    </xf>
    <xf numFmtId="164" fontId="1" fillId="2" borderId="16" xfId="0" applyFont="1" applyBorder="1" applyAlignment="1">
      <alignment horizontal="center" vertical="center" wrapText="1"/>
    </xf>
    <xf numFmtId="164" fontId="1" fillId="2" borderId="17" xfId="0" applyFont="1" applyBorder="1" applyAlignment="1">
      <alignment horizontal="center" vertical="top" wrapText="1"/>
    </xf>
    <xf numFmtId="164" fontId="0" fillId="2" borderId="1" xfId="0" applyFont="1" applyBorder="1" applyAlignment="1">
      <alignment horizontal="center" vertical="center" wrapText="1"/>
    </xf>
    <xf numFmtId="172" fontId="0" fillId="2" borderId="1" xfId="0" applyFont="1" applyBorder="1" applyAlignment="1">
      <alignment vertical="center" wrapText="1"/>
    </xf>
    <xf numFmtId="172" fontId="0" fillId="2" borderId="1" xfId="16" applyFont="1" applyBorder="1" applyAlignment="1" applyProtection="1">
      <alignment horizontal="center" vertical="center" wrapText="1"/>
      <protection hidden="1"/>
    </xf>
    <xf numFmtId="164" fontId="0" fillId="0" borderId="0" xfId="0" applyAlignment="1">
      <alignment horizontal="center" vertical="center"/>
    </xf>
    <xf numFmtId="164" fontId="1" fillId="2" borderId="2" xfId="0" applyFont="1" applyBorder="1" applyAlignment="1">
      <alignment horizontal="center" vertical="center" wrapText="1"/>
    </xf>
    <xf numFmtId="164" fontId="1" fillId="2" borderId="7" xfId="0" applyFont="1" applyBorder="1" applyAlignment="1">
      <alignment horizontal="center" vertical="center" wrapText="1"/>
    </xf>
    <xf numFmtId="164" fontId="1" fillId="2" borderId="7" xfId="0" applyFont="1" applyBorder="1" applyAlignment="1">
      <alignment vertical="center" wrapText="1"/>
    </xf>
    <xf numFmtId="172" fontId="1" fillId="2" borderId="1" xfId="0" applyFont="1" applyBorder="1" applyAlignment="1">
      <alignment vertical="center" wrapText="1"/>
    </xf>
    <xf numFmtId="166" fontId="1" fillId="2" borderId="1" xfId="0" applyFont="1" applyBorder="1" applyAlignment="1">
      <alignment horizontal="center" vertical="center" wrapText="1"/>
    </xf>
    <xf numFmtId="166" fontId="1" fillId="0" borderId="0" xfId="16" applyFont="1" applyBorder="1" applyAlignment="1" applyProtection="1">
      <alignment/>
      <protection hidden="1"/>
    </xf>
    <xf numFmtId="173" fontId="1" fillId="7" borderId="0" xfId="0" applyFont="1" applyBorder="1"/>
    <xf numFmtId="164" fontId="0" fillId="2" borderId="10" xfId="0" applyBorder="1" applyAlignment="1">
      <alignment horizontal="center"/>
    </xf>
    <xf numFmtId="164" fontId="0" fillId="2" borderId="18" xfId="0" applyBorder="1"/>
    <xf numFmtId="164" fontId="9" fillId="8" borderId="1" xfId="0" applyFont="1" applyBorder="1" applyAlignment="1">
      <alignment horizontal="left" vertical="top" wrapText="1"/>
    </xf>
    <xf numFmtId="166" fontId="9" fillId="8" borderId="1" xfId="16" applyFont="1" applyBorder="1" applyAlignment="1" applyProtection="1">
      <alignment horizontal="center" vertical="top" wrapText="1"/>
      <protection hidden="1"/>
    </xf>
    <xf numFmtId="164" fontId="10" fillId="8" borderId="1" xfId="0" applyFont="1" applyBorder="1" applyAlignment="1">
      <alignment horizontal="left" vertical="top" wrapText="1"/>
    </xf>
    <xf numFmtId="164" fontId="9" fillId="9" borderId="1" xfId="0" applyFont="1" applyBorder="1" applyAlignment="1">
      <alignment horizontal="left" vertical="top" wrapText="1"/>
    </xf>
    <xf numFmtId="166" fontId="9" fillId="9" borderId="1" xfId="16" applyFont="1" applyBorder="1" applyAlignment="1" applyProtection="1">
      <alignment horizontal="center" vertical="top" wrapText="1"/>
      <protection hidden="1"/>
    </xf>
    <xf numFmtId="164" fontId="10" fillId="9" borderId="1" xfId="0" applyFont="1" applyBorder="1" applyAlignment="1">
      <alignment horizontal="left" vertical="top" wrapText="1"/>
    </xf>
    <xf numFmtId="174" fontId="0" fillId="2" borderId="0" xfId="0" applyBorder="1"/>
    <xf numFmtId="164" fontId="1" fillId="0" borderId="0" xfId="0" applyFont="1" applyBorder="1" applyAlignment="1">
      <alignment horizontal="center"/>
    </xf>
    <xf numFmtId="164" fontId="0" fillId="2" borderId="0" xfId="0" applyFont="1" applyBorder="1"/>
    <xf numFmtId="165" fontId="0" fillId="2" borderId="0" xfId="0" applyFont="1" applyBorder="1"/>
    <xf numFmtId="164" fontId="0" fillId="0" borderId="0" xfId="0" applyFont="1"/>
    <xf numFmtId="164" fontId="0" fillId="0" borderId="0" xfId="0" applyFont="1" applyBorder="1" applyAlignment="1">
      <alignment horizontal="justify" wrapText="1"/>
    </xf>
    <xf numFmtId="164" fontId="11" fillId="10" borderId="9" xfId="0" applyFont="1" applyBorder="1" applyAlignment="1">
      <alignment horizontal="center" vertical="center" wrapText="1"/>
    </xf>
    <xf numFmtId="164" fontId="11" fillId="10" borderId="9" xfId="0" applyFont="1" applyBorder="1" applyAlignment="1">
      <alignment horizontal="center" wrapText="1"/>
    </xf>
    <xf numFmtId="164" fontId="11" fillId="10" borderId="16" xfId="0" applyFont="1" applyBorder="1" applyAlignment="1">
      <alignment horizontal="center" wrapText="1"/>
    </xf>
    <xf numFmtId="164" fontId="11" fillId="0" borderId="1" xfId="0" applyFont="1" applyBorder="1" applyAlignment="1">
      <alignment horizontal="center" vertical="center" wrapText="1"/>
    </xf>
    <xf numFmtId="164" fontId="12" fillId="0" borderId="9" xfId="0" applyFont="1" applyBorder="1" applyAlignment="1">
      <alignment horizontal="left" wrapText="1"/>
    </xf>
    <xf numFmtId="164" fontId="12" fillId="0" borderId="16" xfId="0" applyFont="1" applyBorder="1" applyAlignment="1">
      <alignment horizontal="left" wrapText="1"/>
    </xf>
    <xf numFmtId="164" fontId="11" fillId="0" borderId="1" xfId="0" applyFont="1" applyBorder="1" applyAlignment="1">
      <alignment horizontal="center" vertical="center" wrapText="1"/>
    </xf>
    <xf numFmtId="164" fontId="12" fillId="0" borderId="9" xfId="0" applyFont="1" applyBorder="1" applyAlignment="1">
      <alignment wrapText="1"/>
    </xf>
    <xf numFmtId="164" fontId="12" fillId="0" borderId="16" xfId="0" applyFont="1" applyBorder="1" applyAlignment="1">
      <alignment wrapText="1"/>
    </xf>
    <xf numFmtId="164" fontId="12" fillId="0" borderId="17" xfId="0" applyFont="1" applyBorder="1" applyAlignment="1">
      <alignment wrapText="1"/>
    </xf>
    <xf numFmtId="164" fontId="11" fillId="0" borderId="17" xfId="0" applyFont="1" applyBorder="1" applyAlignment="1">
      <alignment horizontal="center" vertical="center" wrapText="1"/>
    </xf>
    <xf numFmtId="164" fontId="12" fillId="0" borderId="16" xfId="0" applyFont="1" applyBorder="1" applyAlignment="1">
      <alignment horizontal="justify" wrapText="1"/>
    </xf>
    <xf numFmtId="164" fontId="12" fillId="0" borderId="17" xfId="0" applyFont="1" applyBorder="1" applyAlignment="1">
      <alignment horizontal="justify" wrapText="1"/>
    </xf>
    <xf numFmtId="164" fontId="2" fillId="0" borderId="1" xfId="0" applyFont="1" applyBorder="1" applyAlignment="1">
      <alignment horizontal="justify" vertical="center" wrapText="1"/>
    </xf>
    <xf numFmtId="164" fontId="13" fillId="0" borderId="0" xfId="0" applyFont="1" applyAlignment="1">
      <alignment/>
    </xf>
    <xf numFmtId="164" fontId="14" fillId="10" borderId="1" xfId="0" applyFont="1" applyBorder="1" applyAlignment="1">
      <alignment horizontal="center" wrapText="1"/>
    </xf>
    <xf numFmtId="164" fontId="14" fillId="10" borderId="19" xfId="0" applyFont="1" applyBorder="1" applyAlignment="1">
      <alignment horizontal="center" wrapText="1"/>
    </xf>
    <xf numFmtId="164" fontId="14" fillId="10" borderId="18" xfId="0" applyFont="1" applyBorder="1" applyAlignment="1">
      <alignment horizontal="center" wrapText="1"/>
    </xf>
    <xf numFmtId="164" fontId="14" fillId="10" borderId="6" xfId="0" applyFont="1" applyBorder="1" applyAlignment="1">
      <alignment horizontal="center" wrapText="1"/>
    </xf>
    <xf numFmtId="164" fontId="15" fillId="0" borderId="5" xfId="0" applyFont="1" applyBorder="1" applyAlignment="1">
      <alignment horizontal="center" wrapText="1"/>
    </xf>
    <xf numFmtId="164" fontId="15" fillId="0" borderId="5" xfId="0" applyFont="1" applyBorder="1" applyAlignment="1">
      <alignment wrapText="1"/>
    </xf>
    <xf numFmtId="164" fontId="15" fillId="0" borderId="17" xfId="0" applyFont="1" applyBorder="1" applyAlignment="1">
      <alignment horizontal="center" wrapText="1"/>
    </xf>
    <xf numFmtId="164" fontId="15" fillId="0" borderId="6" xfId="0" applyFont="1" applyBorder="1" applyAlignment="1">
      <alignment horizontal="center" wrapText="1"/>
    </xf>
    <xf numFmtId="164" fontId="15" fillId="0" borderId="5" xfId="0" applyFont="1" applyBorder="1" applyAlignment="1">
      <alignment horizontal="justify" wrapText="1"/>
    </xf>
    <xf numFmtId="164" fontId="16" fillId="0" borderId="0" xfId="0" applyFont="1" applyAlignment="1">
      <alignment horizontal="justify"/>
    </xf>
    <xf numFmtId="164" fontId="13" fillId="0" borderId="0" xfId="0" applyFont="1" applyAlignment="1">
      <alignment horizontal="left"/>
    </xf>
    <xf numFmtId="164" fontId="14" fillId="10" borderId="2" xfId="0" applyFont="1" applyBorder="1" applyAlignment="1">
      <alignment horizontal="center" vertical="center" wrapText="1"/>
    </xf>
    <xf numFmtId="164" fontId="14" fillId="10" borderId="1" xfId="0" applyFont="1" applyBorder="1" applyAlignment="1">
      <alignment horizontal="center" vertical="center" wrapText="1"/>
    </xf>
    <xf numFmtId="164" fontId="14" fillId="10" borderId="3" xfId="0" applyFont="1" applyBorder="1" applyAlignment="1">
      <alignment horizontal="center" wrapText="1"/>
    </xf>
    <xf numFmtId="164" fontId="15" fillId="0" borderId="5" xfId="0" applyFont="1" applyBorder="1" applyAlignment="1">
      <alignment horizontal="center" vertical="center" wrapText="1"/>
    </xf>
    <xf numFmtId="164" fontId="15" fillId="0" borderId="5" xfId="0" applyFont="1" applyBorder="1" applyAlignment="1">
      <alignment horizontal="justify" vertical="center" wrapText="1"/>
    </xf>
    <xf numFmtId="164" fontId="15" fillId="0" borderId="17" xfId="0" applyFont="1" applyBorder="1" applyAlignment="1">
      <alignment horizontal="center" vertical="center" wrapText="1"/>
    </xf>
    <xf numFmtId="164" fontId="15" fillId="0" borderId="6" xfId="0" applyFont="1" applyBorder="1" applyAlignment="1">
      <alignment horizontal="center" vertical="center" wrapText="1"/>
    </xf>
    <xf numFmtId="164" fontId="18" fillId="0" borderId="5" xfId="0" applyFont="1" applyBorder="1" applyAlignment="1">
      <alignment horizontal="justify" wrapText="1"/>
    </xf>
    <xf numFmtId="164" fontId="18" fillId="0" borderId="17" xfId="0" applyFont="1" applyBorder="1" applyAlignment="1">
      <alignment horizontal="center" wrapText="1"/>
    </xf>
    <xf numFmtId="164" fontId="18" fillId="0" borderId="6" xfId="0" applyFont="1" applyBorder="1" applyAlignment="1">
      <alignment horizontal="center" wrapText="1"/>
    </xf>
    <xf numFmtId="164" fontId="18" fillId="0" borderId="5" xfId="0" applyFont="1" applyBorder="1" applyAlignment="1">
      <alignment horizontal="justify" vertical="center" wrapText="1"/>
    </xf>
    <xf numFmtId="164" fontId="18" fillId="0" borderId="17" xfId="0" applyFont="1" applyBorder="1" applyAlignment="1">
      <alignment horizontal="center" vertical="center" wrapText="1"/>
    </xf>
    <xf numFmtId="164" fontId="18" fillId="0" borderId="6" xfId="0" applyFont="1" applyBorder="1" applyAlignment="1">
      <alignment horizontal="center" vertical="center" wrapText="1"/>
    </xf>
    <xf numFmtId="164" fontId="15" fillId="0" borderId="10" xfId="0" applyFont="1" applyBorder="1" applyAlignment="1">
      <alignment horizontal="justify" vertical="center" wrapText="1"/>
    </xf>
    <xf numFmtId="164" fontId="15" fillId="0" borderId="16" xfId="0" applyFont="1" applyBorder="1" applyAlignment="1">
      <alignment horizontal="center" vertical="center" wrapText="1"/>
    </xf>
    <xf numFmtId="164" fontId="15" fillId="0" borderId="18" xfId="0" applyFont="1" applyBorder="1" applyAlignment="1">
      <alignment horizontal="center" vertical="center" wrapText="1"/>
    </xf>
    <xf numFmtId="164" fontId="15" fillId="0" borderId="2" xfId="0" applyFont="1" applyBorder="1" applyAlignment="1">
      <alignment horizontal="justify" vertical="center" wrapText="1"/>
    </xf>
    <xf numFmtId="164" fontId="15" fillId="0" borderId="1" xfId="0" applyFont="1" applyBorder="1" applyAlignment="1">
      <alignment horizontal="center" vertical="center" wrapText="1"/>
    </xf>
    <xf numFmtId="164" fontId="15" fillId="0" borderId="3" xfId="0" applyFont="1" applyBorder="1" applyAlignment="1">
      <alignment horizontal="center" vertical="center" wrapText="1"/>
    </xf>
    <xf numFmtId="164" fontId="15" fillId="0" borderId="5" xfId="0" applyFont="1" applyBorder="1" applyAlignment="1">
      <alignment vertical="center" wrapText="1"/>
    </xf>
    <xf numFmtId="175" fontId="15" fillId="0" borderId="6" xfId="0" applyFont="1" applyBorder="1" applyAlignment="1">
      <alignment horizontal="center" vertical="center" wrapText="1"/>
    </xf>
    <xf numFmtId="164" fontId="20" fillId="0" borderId="0" xfId="0" applyFont="1" applyAlignment="1">
      <alignment horizontal="justify"/>
    </xf>
    <xf numFmtId="164" fontId="20" fillId="0" borderId="0" xfId="0" applyFont="1" applyAlignment="1">
      <alignment/>
    </xf>
    <xf numFmtId="164" fontId="14" fillId="10" borderId="8" xfId="0" applyFont="1" applyBorder="1" applyAlignment="1">
      <alignment horizontal="center" vertical="center" wrapText="1"/>
    </xf>
    <xf numFmtId="164" fontId="14" fillId="10" borderId="10" xfId="0" applyFont="1" applyBorder="1" applyAlignment="1">
      <alignment horizontal="center" vertical="center" wrapText="1"/>
    </xf>
    <xf numFmtId="164" fontId="14" fillId="10" borderId="5" xfId="0" applyFont="1" applyBorder="1" applyAlignment="1">
      <alignment horizontal="center" vertical="center" wrapText="1"/>
    </xf>
    <xf numFmtId="164" fontId="18" fillId="0" borderId="5" xfId="0" applyFont="1" applyBorder="1" applyAlignment="1">
      <alignment horizontal="center" wrapText="1"/>
    </xf>
    <xf numFmtId="164" fontId="18" fillId="0" borderId="5" xfId="0" applyFont="1" applyBorder="1" applyAlignment="1">
      <alignment wrapText="1"/>
    </xf>
    <xf numFmtId="164" fontId="21" fillId="0" borderId="0" xfId="0" applyFont="1" applyAlignment="1">
      <alignment horizontal="justify"/>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E6E6E6"/>
      <rgbColor rgb="00CCFFFF"/>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5E5E5"/>
      <rgbColor rgb="00FFFF99"/>
      <rgbColor rgb="0095B3D7"/>
      <rgbColor rgb="00FF99CC"/>
      <rgbColor rgb="00CC99FF"/>
      <rgbColor rgb="00CCCCCC"/>
      <rgbColor rgb="003366FF"/>
      <rgbColor rgb="0033CCCC"/>
      <rgbColor rgb="0099CC00"/>
      <rgbColor rgb="00FFCC00"/>
      <rgbColor rgb="00FF9900"/>
      <rgbColor rgb="00FF6600"/>
      <rgbColor rgb="00558ED5"/>
      <rgbColor rgb="00A6A6A6"/>
      <rgbColor rgb="00003366"/>
      <rgbColor rgb="0000B050"/>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1</xdr:col>
      <xdr:colOff>704850</xdr:colOff>
      <xdr:row>5</xdr:row>
      <xdr:rowOff>76200</xdr:rowOff>
    </xdr:to>
    <xdr:pic>
      <xdr:nvPicPr>
        <xdr:cNvPr id="0" name="Picture 8"/>
        <xdr:cNvPicPr preferRelativeResize="1">
          <a:picLocks noChangeAspect="1"/>
        </xdr:cNvPicPr>
      </xdr:nvPicPr>
      <xdr:blipFill>
        <a:blip r:embed="rId1"/>
        <a:stretch>
          <a:fillRect/>
        </a:stretch>
      </xdr:blipFill>
      <xdr:spPr>
        <a:xfrm>
          <a:off x="66675" y="28575"/>
          <a:ext cx="1695450" cy="857250"/>
        </a:xfrm>
        <a:prstGeom prst="rect">
          <a:avLst/>
        </a:prstGeom>
        <a:ln>
          <a:noFill/>
        </a:ln>
      </xdr:spPr>
    </xdr:pic>
    <xdr:clientData/>
  </xdr:twoCellAnchor>
  <xdr:twoCellAnchor editAs="oneCell">
    <xdr:from>
      <xdr:col>1</xdr:col>
      <xdr:colOff>695325</xdr:colOff>
      <xdr:row>175</xdr:row>
      <xdr:rowOff>47625</xdr:rowOff>
    </xdr:from>
    <xdr:to>
      <xdr:col>2</xdr:col>
      <xdr:colOff>1162050</xdr:colOff>
      <xdr:row>181</xdr:row>
      <xdr:rowOff>66675</xdr:rowOff>
    </xdr:to>
    <xdr:pic>
      <xdr:nvPicPr>
        <xdr:cNvPr id="1" name="Imagem 2"/>
        <xdr:cNvPicPr preferRelativeResize="1">
          <a:picLocks noChangeAspect="1"/>
        </xdr:cNvPicPr>
      </xdr:nvPicPr>
      <xdr:blipFill>
        <a:blip r:embed="rId2"/>
        <a:stretch>
          <a:fillRect/>
        </a:stretch>
      </xdr:blipFill>
      <xdr:spPr>
        <a:xfrm>
          <a:off x="1752600" y="31699200"/>
          <a:ext cx="1857375" cy="990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1</xdr:col>
      <xdr:colOff>704850</xdr:colOff>
      <xdr:row>5</xdr:row>
      <xdr:rowOff>76200</xdr:rowOff>
    </xdr:to>
    <xdr:pic>
      <xdr:nvPicPr>
        <xdr:cNvPr id="2" name="Picture 8"/>
        <xdr:cNvPicPr preferRelativeResize="1">
          <a:picLocks noChangeAspect="1"/>
        </xdr:cNvPicPr>
      </xdr:nvPicPr>
      <xdr:blipFill>
        <a:blip r:embed="rId1"/>
        <a:stretch>
          <a:fillRect/>
        </a:stretch>
      </xdr:blipFill>
      <xdr:spPr>
        <a:xfrm>
          <a:off x="66675" y="28575"/>
          <a:ext cx="1695450" cy="857250"/>
        </a:xfrm>
        <a:prstGeom prst="rect">
          <a:avLst/>
        </a:prstGeom>
        <a:ln>
          <a:noFill/>
        </a:ln>
      </xdr:spPr>
    </xdr:pic>
    <xdr:clientData/>
  </xdr:twoCellAnchor>
  <xdr:twoCellAnchor editAs="oneCell">
    <xdr:from>
      <xdr:col>1</xdr:col>
      <xdr:colOff>828675</xdr:colOff>
      <xdr:row>175</xdr:row>
      <xdr:rowOff>114300</xdr:rowOff>
    </xdr:from>
    <xdr:to>
      <xdr:col>2</xdr:col>
      <xdr:colOff>1295400</xdr:colOff>
      <xdr:row>181</xdr:row>
      <xdr:rowOff>133350</xdr:rowOff>
    </xdr:to>
    <xdr:pic>
      <xdr:nvPicPr>
        <xdr:cNvPr id="3" name="Imagem 2"/>
        <xdr:cNvPicPr preferRelativeResize="1">
          <a:picLocks noChangeAspect="1"/>
        </xdr:cNvPicPr>
      </xdr:nvPicPr>
      <xdr:blipFill>
        <a:blip r:embed="rId2"/>
        <a:stretch>
          <a:fillRect/>
        </a:stretch>
      </xdr:blipFill>
      <xdr:spPr>
        <a:xfrm>
          <a:off x="1885950" y="31708725"/>
          <a:ext cx="1857375" cy="990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1</xdr:col>
      <xdr:colOff>704850</xdr:colOff>
      <xdr:row>5</xdr:row>
      <xdr:rowOff>76200</xdr:rowOff>
    </xdr:to>
    <xdr:pic>
      <xdr:nvPicPr>
        <xdr:cNvPr id="4" name="Picture 8"/>
        <xdr:cNvPicPr preferRelativeResize="1">
          <a:picLocks noChangeAspect="1"/>
        </xdr:cNvPicPr>
      </xdr:nvPicPr>
      <xdr:blipFill>
        <a:blip r:embed="rId1"/>
        <a:stretch>
          <a:fillRect/>
        </a:stretch>
      </xdr:blipFill>
      <xdr:spPr>
        <a:xfrm>
          <a:off x="66675" y="28575"/>
          <a:ext cx="1695450" cy="857250"/>
        </a:xfrm>
        <a:prstGeom prst="rect">
          <a:avLst/>
        </a:prstGeom>
        <a:ln>
          <a:noFill/>
        </a:ln>
      </xdr:spPr>
    </xdr:pic>
    <xdr:clientData/>
  </xdr:twoCellAnchor>
  <xdr:twoCellAnchor editAs="oneCell">
    <xdr:from>
      <xdr:col>1</xdr:col>
      <xdr:colOff>847725</xdr:colOff>
      <xdr:row>174</xdr:row>
      <xdr:rowOff>161925</xdr:rowOff>
    </xdr:from>
    <xdr:to>
      <xdr:col>2</xdr:col>
      <xdr:colOff>1314450</xdr:colOff>
      <xdr:row>181</xdr:row>
      <xdr:rowOff>28575</xdr:rowOff>
    </xdr:to>
    <xdr:pic>
      <xdr:nvPicPr>
        <xdr:cNvPr id="5" name="Imagem 2"/>
        <xdr:cNvPicPr preferRelativeResize="1">
          <a:picLocks noChangeAspect="1"/>
        </xdr:cNvPicPr>
      </xdr:nvPicPr>
      <xdr:blipFill>
        <a:blip r:embed="rId2"/>
        <a:stretch>
          <a:fillRect/>
        </a:stretch>
      </xdr:blipFill>
      <xdr:spPr>
        <a:xfrm>
          <a:off x="1905000" y="31746825"/>
          <a:ext cx="1857375" cy="9810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1</xdr:col>
      <xdr:colOff>704850</xdr:colOff>
      <xdr:row>5</xdr:row>
      <xdr:rowOff>76200</xdr:rowOff>
    </xdr:to>
    <xdr:pic>
      <xdr:nvPicPr>
        <xdr:cNvPr id="6" name="Picture 8"/>
        <xdr:cNvPicPr preferRelativeResize="1">
          <a:picLocks noChangeAspect="1"/>
        </xdr:cNvPicPr>
      </xdr:nvPicPr>
      <xdr:blipFill>
        <a:blip r:embed="rId1"/>
        <a:stretch>
          <a:fillRect/>
        </a:stretch>
      </xdr:blipFill>
      <xdr:spPr>
        <a:xfrm>
          <a:off x="66675" y="28575"/>
          <a:ext cx="1695450" cy="857250"/>
        </a:xfrm>
        <a:prstGeom prst="rect">
          <a:avLst/>
        </a:prstGeom>
        <a:ln>
          <a:noFill/>
        </a:ln>
      </xdr:spPr>
    </xdr:pic>
    <xdr:clientData/>
  </xdr:twoCellAnchor>
  <xdr:twoCellAnchor editAs="oneCell">
    <xdr:from>
      <xdr:col>1</xdr:col>
      <xdr:colOff>800100</xdr:colOff>
      <xdr:row>174</xdr:row>
      <xdr:rowOff>9525</xdr:rowOff>
    </xdr:from>
    <xdr:to>
      <xdr:col>2</xdr:col>
      <xdr:colOff>1266825</xdr:colOff>
      <xdr:row>180</xdr:row>
      <xdr:rowOff>114300</xdr:rowOff>
    </xdr:to>
    <xdr:pic>
      <xdr:nvPicPr>
        <xdr:cNvPr id="7" name="Imagem 2"/>
        <xdr:cNvPicPr preferRelativeResize="1">
          <a:picLocks noChangeAspect="1"/>
        </xdr:cNvPicPr>
      </xdr:nvPicPr>
      <xdr:blipFill>
        <a:blip r:embed="rId2"/>
        <a:stretch>
          <a:fillRect/>
        </a:stretch>
      </xdr:blipFill>
      <xdr:spPr>
        <a:xfrm>
          <a:off x="1857375" y="31442025"/>
          <a:ext cx="1857375" cy="990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1</xdr:col>
      <xdr:colOff>704850</xdr:colOff>
      <xdr:row>5</xdr:row>
      <xdr:rowOff>76200</xdr:rowOff>
    </xdr:to>
    <xdr:pic>
      <xdr:nvPicPr>
        <xdr:cNvPr id="8" name="Picture 8"/>
        <xdr:cNvPicPr preferRelativeResize="1">
          <a:picLocks noChangeAspect="1"/>
        </xdr:cNvPicPr>
      </xdr:nvPicPr>
      <xdr:blipFill>
        <a:blip r:embed="rId1"/>
        <a:stretch>
          <a:fillRect/>
        </a:stretch>
      </xdr:blipFill>
      <xdr:spPr>
        <a:xfrm>
          <a:off x="66675" y="28575"/>
          <a:ext cx="1695450" cy="857250"/>
        </a:xfrm>
        <a:prstGeom prst="rect">
          <a:avLst/>
        </a:prstGeom>
        <a:ln>
          <a:noFill/>
        </a:ln>
      </xdr:spPr>
    </xdr:pic>
    <xdr:clientData/>
  </xdr:twoCellAnchor>
  <xdr:twoCellAnchor editAs="oneCell">
    <xdr:from>
      <xdr:col>1</xdr:col>
      <xdr:colOff>666750</xdr:colOff>
      <xdr:row>173</xdr:row>
      <xdr:rowOff>38100</xdr:rowOff>
    </xdr:from>
    <xdr:to>
      <xdr:col>2</xdr:col>
      <xdr:colOff>1133475</xdr:colOff>
      <xdr:row>178</xdr:row>
      <xdr:rowOff>114300</xdr:rowOff>
    </xdr:to>
    <xdr:pic>
      <xdr:nvPicPr>
        <xdr:cNvPr id="9" name="Imagem 2"/>
        <xdr:cNvPicPr preferRelativeResize="1">
          <a:picLocks noChangeAspect="1"/>
        </xdr:cNvPicPr>
      </xdr:nvPicPr>
      <xdr:blipFill>
        <a:blip r:embed="rId2"/>
        <a:stretch>
          <a:fillRect/>
        </a:stretch>
      </xdr:blipFill>
      <xdr:spPr>
        <a:xfrm>
          <a:off x="1724025" y="31299150"/>
          <a:ext cx="1857375" cy="9906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1</xdr:col>
      <xdr:colOff>704850</xdr:colOff>
      <xdr:row>5</xdr:row>
      <xdr:rowOff>76200</xdr:rowOff>
    </xdr:to>
    <xdr:pic>
      <xdr:nvPicPr>
        <xdr:cNvPr id="10" name="Picture 8"/>
        <xdr:cNvPicPr preferRelativeResize="1">
          <a:picLocks noChangeAspect="1"/>
        </xdr:cNvPicPr>
      </xdr:nvPicPr>
      <xdr:blipFill>
        <a:blip r:embed="rId1"/>
        <a:stretch>
          <a:fillRect/>
        </a:stretch>
      </xdr:blipFill>
      <xdr:spPr>
        <a:xfrm>
          <a:off x="66675" y="28575"/>
          <a:ext cx="1695450" cy="857250"/>
        </a:xfrm>
        <a:prstGeom prst="rect">
          <a:avLst/>
        </a:prstGeom>
        <a:ln>
          <a:noFill/>
        </a:ln>
      </xdr:spPr>
    </xdr:pic>
    <xdr:clientData/>
  </xdr:twoCellAnchor>
  <xdr:twoCellAnchor editAs="oneCell">
    <xdr:from>
      <xdr:col>1</xdr:col>
      <xdr:colOff>676275</xdr:colOff>
      <xdr:row>173</xdr:row>
      <xdr:rowOff>57150</xdr:rowOff>
    </xdr:from>
    <xdr:to>
      <xdr:col>2</xdr:col>
      <xdr:colOff>1143000</xdr:colOff>
      <xdr:row>178</xdr:row>
      <xdr:rowOff>57150</xdr:rowOff>
    </xdr:to>
    <xdr:pic>
      <xdr:nvPicPr>
        <xdr:cNvPr id="11" name="Imagem 2"/>
        <xdr:cNvPicPr preferRelativeResize="1">
          <a:picLocks noChangeAspect="1"/>
        </xdr:cNvPicPr>
      </xdr:nvPicPr>
      <xdr:blipFill>
        <a:blip r:embed="rId2"/>
        <a:stretch>
          <a:fillRect/>
        </a:stretch>
      </xdr:blipFill>
      <xdr:spPr>
        <a:xfrm>
          <a:off x="1733550" y="31327725"/>
          <a:ext cx="1857375" cy="9906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1</xdr:col>
      <xdr:colOff>704850</xdr:colOff>
      <xdr:row>5</xdr:row>
      <xdr:rowOff>76200</xdr:rowOff>
    </xdr:to>
    <xdr:pic>
      <xdr:nvPicPr>
        <xdr:cNvPr id="12" name="Picture 8"/>
        <xdr:cNvPicPr preferRelativeResize="1">
          <a:picLocks noChangeAspect="1"/>
        </xdr:cNvPicPr>
      </xdr:nvPicPr>
      <xdr:blipFill>
        <a:blip r:embed="rId1"/>
        <a:stretch>
          <a:fillRect/>
        </a:stretch>
      </xdr:blipFill>
      <xdr:spPr>
        <a:xfrm>
          <a:off x="66675" y="28575"/>
          <a:ext cx="1695450" cy="8572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9525</xdr:rowOff>
    </xdr:from>
    <xdr:to>
      <xdr:col>1</xdr:col>
      <xdr:colOff>161925</xdr:colOff>
      <xdr:row>5</xdr:row>
      <xdr:rowOff>85725</xdr:rowOff>
    </xdr:to>
    <xdr:pic>
      <xdr:nvPicPr>
        <xdr:cNvPr id="13" name="Picture 8"/>
        <xdr:cNvPicPr preferRelativeResize="1">
          <a:picLocks noChangeAspect="1"/>
        </xdr:cNvPicPr>
      </xdr:nvPicPr>
      <xdr:blipFill>
        <a:blip r:embed="rId1"/>
        <a:stretch>
          <a:fillRect/>
        </a:stretch>
      </xdr:blipFill>
      <xdr:spPr>
        <a:xfrm>
          <a:off x="47625" y="9525"/>
          <a:ext cx="1695450" cy="885825"/>
        </a:xfrm>
        <a:prstGeom prst="rect">
          <a:avLst/>
        </a:prstGeom>
        <a:ln>
          <a:noFill/>
        </a:ln>
      </xdr:spPr>
    </xdr:pic>
    <xdr:clientData/>
  </xdr:twoCellAnchor>
  <xdr:twoCellAnchor editAs="oneCell">
    <xdr:from>
      <xdr:col>0</xdr:col>
      <xdr:colOff>266700</xdr:colOff>
      <xdr:row>58</xdr:row>
      <xdr:rowOff>85725</xdr:rowOff>
    </xdr:from>
    <xdr:to>
      <xdr:col>1</xdr:col>
      <xdr:colOff>542925</xdr:colOff>
      <xdr:row>64</xdr:row>
      <xdr:rowOff>133350</xdr:rowOff>
    </xdr:to>
    <xdr:pic>
      <xdr:nvPicPr>
        <xdr:cNvPr id="14" name="Imagem 2"/>
        <xdr:cNvPicPr preferRelativeResize="1">
          <a:picLocks noChangeAspect="1"/>
        </xdr:cNvPicPr>
      </xdr:nvPicPr>
      <xdr:blipFill>
        <a:blip r:embed="rId2"/>
        <a:stretch>
          <a:fillRect/>
        </a:stretch>
      </xdr:blipFill>
      <xdr:spPr>
        <a:xfrm>
          <a:off x="266700" y="10487025"/>
          <a:ext cx="1857375" cy="1019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1104900</xdr:colOff>
      <xdr:row>5</xdr:row>
      <xdr:rowOff>47625</xdr:rowOff>
    </xdr:to>
    <xdr:pic>
      <xdr:nvPicPr>
        <xdr:cNvPr id="15" name="Picture 8"/>
        <xdr:cNvPicPr preferRelativeResize="1">
          <a:picLocks noChangeAspect="1"/>
        </xdr:cNvPicPr>
      </xdr:nvPicPr>
      <xdr:blipFill>
        <a:blip r:embed="rId1"/>
        <a:stretch>
          <a:fillRect/>
        </a:stretch>
      </xdr:blipFill>
      <xdr:spPr>
        <a:xfrm>
          <a:off x="28575" y="0"/>
          <a:ext cx="1657350" cy="857250"/>
        </a:xfrm>
        <a:prstGeom prst="rect">
          <a:avLst/>
        </a:prstGeom>
        <a:ln>
          <a:noFill/>
        </a:ln>
      </xdr:spPr>
    </xdr:pic>
    <xdr:clientData/>
  </xdr:twoCellAnchor>
  <xdr:twoCellAnchor editAs="oneCell">
    <xdr:from>
      <xdr:col>0</xdr:col>
      <xdr:colOff>28575</xdr:colOff>
      <xdr:row>43</xdr:row>
      <xdr:rowOff>28575</xdr:rowOff>
    </xdr:from>
    <xdr:to>
      <xdr:col>1</xdr:col>
      <xdr:colOff>1104900</xdr:colOff>
      <xdr:row>46</xdr:row>
      <xdr:rowOff>161925</xdr:rowOff>
    </xdr:to>
    <xdr:pic>
      <xdr:nvPicPr>
        <xdr:cNvPr id="16" name="Picture 8"/>
        <xdr:cNvPicPr preferRelativeResize="1">
          <a:picLocks noChangeAspect="1"/>
        </xdr:cNvPicPr>
      </xdr:nvPicPr>
      <xdr:blipFill>
        <a:blip r:embed="rId1"/>
        <a:stretch>
          <a:fillRect/>
        </a:stretch>
      </xdr:blipFill>
      <xdr:spPr>
        <a:xfrm>
          <a:off x="28575" y="9944100"/>
          <a:ext cx="1657350" cy="1047750"/>
        </a:xfrm>
        <a:prstGeom prst="rect">
          <a:avLst/>
        </a:prstGeom>
        <a:ln>
          <a:noFill/>
        </a:ln>
      </xdr:spPr>
    </xdr:pic>
    <xdr:clientData/>
  </xdr:twoCellAnchor>
  <xdr:twoCellAnchor editAs="oneCell">
    <xdr:from>
      <xdr:col>1</xdr:col>
      <xdr:colOff>95250</xdr:colOff>
      <xdr:row>81</xdr:row>
      <xdr:rowOff>161925</xdr:rowOff>
    </xdr:from>
    <xdr:to>
      <xdr:col>1</xdr:col>
      <xdr:colOff>1943100</xdr:colOff>
      <xdr:row>87</xdr:row>
      <xdr:rowOff>47625</xdr:rowOff>
    </xdr:to>
    <xdr:pic>
      <xdr:nvPicPr>
        <xdr:cNvPr id="17" name="Imagem 4"/>
        <xdr:cNvPicPr preferRelativeResize="1">
          <a:picLocks noChangeAspect="1"/>
        </xdr:cNvPicPr>
      </xdr:nvPicPr>
      <xdr:blipFill>
        <a:blip r:embed="rId2"/>
        <a:stretch>
          <a:fillRect/>
        </a:stretch>
      </xdr:blipFill>
      <xdr:spPr>
        <a:xfrm>
          <a:off x="676275" y="17564100"/>
          <a:ext cx="1847850" cy="1000125"/>
        </a:xfrm>
        <a:prstGeom prst="rect">
          <a:avLst/>
        </a:prstGeom>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L177"/>
  <sheetViews>
    <sheetView tabSelected="1" view="pageBreakPreview" zoomScale="125" zoomScaleSheetLayoutView="125" zoomScalePageLayoutView="125" workbookViewId="0" topLeftCell="A1">
      <selection activeCell="K107" sqref="K107"/>
    </sheetView>
  </sheetViews>
  <sheetFormatPr defaultColWidth="9.140625" defaultRowHeight="12.75"/>
  <cols>
    <col min="1" max="1" width="15.8515625" style="1" customWidth="1"/>
    <col min="2" max="2" width="20.8515625" style="1" customWidth="1"/>
    <col min="3" max="3" width="20.8515625" style="2" customWidth="1"/>
    <col min="4" max="4" width="20.140625" style="2" customWidth="1"/>
    <col min="5" max="5" width="16.8515625" style="2" customWidth="1"/>
    <col min="6" max="6" width="15.8515625" style="3" customWidth="1"/>
    <col min="7" max="7" width="21.57421875" style="2" customWidth="1"/>
    <col min="8" max="8" width="9.7109375" style="0" customWidth="1"/>
    <col min="9" max="10" width="8.7109375" style="0" customWidth="1"/>
    <col min="11" max="11" width="14.7109375" style="0" customWidth="1"/>
    <col min="12" max="12" width="11.8515625" style="0" customWidth="1"/>
    <col min="13" max="257" width="8.7109375" style="0" customWidth="1"/>
  </cols>
  <sheetData>
    <row r="1" spans="1:7" ht="12.75">
      <c r="A1" s="4" t="s">
        <v>0</v>
      </c>
      <c r="B1" s="4"/>
      <c r="C1" s="4"/>
      <c r="D1" s="4"/>
      <c r="E1" s="4"/>
      <c r="F1" s="4"/>
      <c r="G1" s="4"/>
    </row>
    <row r="2" spans="1:7" ht="12.75">
      <c r="A2" s="4" t="s">
        <v>1</v>
      </c>
      <c r="B2" s="4"/>
      <c r="C2" s="4"/>
      <c r="D2" s="4"/>
      <c r="E2" s="4"/>
      <c r="F2" s="4"/>
      <c r="G2" s="4"/>
    </row>
    <row r="3" spans="1:7" ht="12.75">
      <c r="A3" s="4" t="s">
        <v>2</v>
      </c>
      <c r="B3" s="4"/>
      <c r="C3" s="4"/>
      <c r="D3" s="4"/>
      <c r="E3" s="4"/>
      <c r="F3" s="4"/>
      <c r="G3" s="4"/>
    </row>
    <row r="4" spans="1:7" ht="12.75">
      <c r="A4" s="4" t="s">
        <v>3</v>
      </c>
      <c r="B4" s="4"/>
      <c r="C4" s="4"/>
      <c r="D4" s="4"/>
      <c r="E4" s="4"/>
      <c r="F4" s="4"/>
      <c r="G4" s="4"/>
    </row>
    <row r="5" ht="12.75"/>
    <row r="6" ht="12.75"/>
    <row r="8" spans="1:7" s="6" customFormat="1" ht="48.75" customHeight="1">
      <c r="A8" s="5" t="s">
        <v>4</v>
      </c>
      <c r="B8" s="5"/>
      <c r="C8" s="5"/>
      <c r="D8" s="5"/>
      <c r="E8" s="5"/>
      <c r="F8" s="5"/>
      <c r="G8" s="5"/>
    </row>
    <row r="9" spans="1:7" s="6" customFormat="1" ht="12.75" customHeight="1">
      <c r="A9" s="7"/>
      <c r="B9" s="7"/>
      <c r="C9" s="7"/>
      <c r="D9" s="7"/>
      <c r="E9" s="7"/>
      <c r="F9" s="7"/>
      <c r="G9" s="7"/>
    </row>
    <row r="10" spans="1:7" ht="13.5" customHeight="1">
      <c r="A10" s="8" t="s">
        <v>5</v>
      </c>
      <c r="B10" s="8"/>
      <c r="C10" s="8"/>
      <c r="D10" s="8"/>
      <c r="E10" s="8"/>
      <c r="F10" s="9" t="s">
        <v>6</v>
      </c>
      <c r="G10" s="9"/>
    </row>
    <row r="11" spans="1:7" ht="13.5" customHeight="1">
      <c r="A11" s="8" t="s">
        <v>7</v>
      </c>
      <c r="B11" s="8"/>
      <c r="C11" s="8"/>
      <c r="D11" s="8"/>
      <c r="E11" s="8"/>
      <c r="F11" s="9" t="s">
        <v>8</v>
      </c>
      <c r="G11" s="9"/>
    </row>
    <row r="12" spans="1:7" s="6" customFormat="1" ht="18.75" customHeight="1">
      <c r="A12" s="10" t="s">
        <v>9</v>
      </c>
      <c r="B12" s="10"/>
      <c r="C12" s="10"/>
      <c r="D12" s="11"/>
      <c r="E12" s="11"/>
      <c r="F12" s="12"/>
      <c r="G12" s="11"/>
    </row>
    <row r="13" spans="1:7" s="6" customFormat="1" ht="8.25" customHeight="1">
      <c r="A13" s="13"/>
      <c r="B13" s="14"/>
      <c r="C13" s="11"/>
      <c r="D13" s="11"/>
      <c r="E13" s="11"/>
      <c r="F13" s="12"/>
      <c r="G13" s="11"/>
    </row>
    <row r="14" spans="1:7" s="6" customFormat="1" ht="54" customHeight="1">
      <c r="A14" s="15" t="s">
        <v>10</v>
      </c>
      <c r="B14" s="15"/>
      <c r="C14" s="15"/>
      <c r="D14" s="15"/>
      <c r="E14" s="15"/>
      <c r="F14" s="15"/>
      <c r="G14" s="15"/>
    </row>
    <row r="15" spans="1:7" s="6" customFormat="1" ht="9" customHeight="1">
      <c r="A15" s="13"/>
      <c r="B15" s="14"/>
      <c r="C15" s="11"/>
      <c r="D15" s="11"/>
      <c r="E15" s="11"/>
      <c r="F15" s="12"/>
      <c r="G15" s="11"/>
    </row>
    <row r="16" spans="1:7" s="6" customFormat="1" ht="12.95" customHeight="1">
      <c r="A16" s="16" t="s">
        <v>11</v>
      </c>
      <c r="B16" s="17" t="s">
        <v>12</v>
      </c>
      <c r="C16" s="17"/>
      <c r="D16" s="17"/>
      <c r="E16" s="17"/>
      <c r="F16" s="17"/>
      <c r="G16" s="18" t="s">
        <v>13</v>
      </c>
    </row>
    <row r="17" spans="1:7" s="19" customFormat="1" ht="12.95" customHeight="1">
      <c r="A17" s="16" t="s">
        <v>14</v>
      </c>
      <c r="B17" s="17" t="s">
        <v>15</v>
      </c>
      <c r="C17" s="17"/>
      <c r="D17" s="17"/>
      <c r="E17" s="17"/>
      <c r="F17" s="17"/>
      <c r="G17" s="18" t="s">
        <v>16</v>
      </c>
    </row>
    <row r="18" spans="1:7" s="19" customFormat="1" ht="12.95" customHeight="1">
      <c r="A18" s="16" t="s">
        <v>17</v>
      </c>
      <c r="B18" s="17" t="s">
        <v>18</v>
      </c>
      <c r="C18" s="17"/>
      <c r="D18" s="17"/>
      <c r="E18" s="17"/>
      <c r="F18" s="17"/>
      <c r="G18" s="18" t="s">
        <v>19</v>
      </c>
    </row>
    <row r="19" spans="1:7" s="19" customFormat="1" ht="12.95" customHeight="1">
      <c r="A19" s="16" t="s">
        <v>20</v>
      </c>
      <c r="B19" s="17" t="s">
        <v>21</v>
      </c>
      <c r="C19" s="17"/>
      <c r="D19" s="17"/>
      <c r="E19" s="17"/>
      <c r="F19" s="17"/>
      <c r="G19" s="20">
        <v>12</v>
      </c>
    </row>
    <row r="20" spans="1:7" s="6" customFormat="1" ht="15" customHeight="1">
      <c r="A20" s="13"/>
      <c r="B20" s="14"/>
      <c r="C20" s="11"/>
      <c r="D20" s="11"/>
      <c r="E20" s="11"/>
      <c r="F20" s="12"/>
      <c r="G20" s="11"/>
    </row>
    <row r="21" spans="1:7" s="6" customFormat="1" ht="12.95" customHeight="1">
      <c r="A21" s="7" t="s">
        <v>22</v>
      </c>
      <c r="B21" s="7"/>
      <c r="C21" s="7"/>
      <c r="D21" s="7"/>
      <c r="E21" s="7"/>
      <c r="F21" s="7"/>
      <c r="G21" s="7"/>
    </row>
    <row r="22" spans="1:7" s="6" customFormat="1" ht="12.95" customHeight="1">
      <c r="A22" s="13"/>
      <c r="B22" s="14"/>
      <c r="C22" s="11"/>
      <c r="D22" s="11"/>
      <c r="E22" s="11"/>
      <c r="F22" s="12"/>
      <c r="G22" s="11"/>
    </row>
    <row r="23" spans="1:7" s="6" customFormat="1" ht="27" customHeight="1">
      <c r="A23" s="21" t="s">
        <v>23</v>
      </c>
      <c r="B23" s="21"/>
      <c r="C23" s="21" t="s">
        <v>24</v>
      </c>
      <c r="D23" s="21"/>
      <c r="E23" s="21" t="s">
        <v>25</v>
      </c>
      <c r="F23" s="21"/>
      <c r="G23" s="21"/>
    </row>
    <row r="24" spans="1:7" s="6" customFormat="1" ht="13.5" customHeight="1">
      <c r="A24" s="22" t="s">
        <v>26</v>
      </c>
      <c r="B24" s="22"/>
      <c r="C24" s="22" t="s">
        <v>27</v>
      </c>
      <c r="D24" s="22"/>
      <c r="E24" s="22">
        <v>9</v>
      </c>
      <c r="F24" s="22"/>
      <c r="G24" s="22"/>
    </row>
    <row r="25" spans="1:7" s="6" customFormat="1" ht="13.55">
      <c r="A25" s="22"/>
      <c r="B25" s="22"/>
      <c r="C25" s="22"/>
      <c r="D25" s="22"/>
      <c r="E25" s="22"/>
      <c r="F25" s="22"/>
      <c r="G25" s="22"/>
    </row>
    <row r="26" spans="1:7" s="6" customFormat="1" ht="13.55">
      <c r="A26" s="22"/>
      <c r="B26" s="22"/>
      <c r="C26" s="22"/>
      <c r="D26" s="22"/>
      <c r="E26" s="22"/>
      <c r="F26" s="22"/>
      <c r="G26" s="22"/>
    </row>
    <row r="27" spans="1:7" s="6" customFormat="1" ht="13.55">
      <c r="A27" s="23"/>
      <c r="B27" s="23"/>
      <c r="C27" s="23"/>
      <c r="D27" s="23"/>
      <c r="E27" s="23"/>
      <c r="F27" s="24"/>
      <c r="G27" s="23"/>
    </row>
    <row r="28" spans="1:7" s="6" customFormat="1" ht="13.55">
      <c r="A28" s="7" t="s">
        <v>28</v>
      </c>
      <c r="B28" s="7"/>
      <c r="C28" s="7"/>
      <c r="D28" s="7"/>
      <c r="E28" s="7"/>
      <c r="F28" s="7"/>
      <c r="G28" s="7"/>
    </row>
    <row r="29" spans="1:7" s="6" customFormat="1" ht="12.75" customHeight="1">
      <c r="A29" s="10" t="s">
        <v>29</v>
      </c>
      <c r="B29" s="10"/>
      <c r="C29" s="10"/>
      <c r="D29" s="10"/>
      <c r="E29" s="10"/>
      <c r="F29" s="10"/>
      <c r="G29" s="10"/>
    </row>
    <row r="30" spans="1:7" s="6" customFormat="1" ht="9.95" customHeight="1">
      <c r="A30" s="13"/>
      <c r="B30" s="14"/>
      <c r="C30" s="11"/>
      <c r="D30" s="11"/>
      <c r="E30" s="11"/>
      <c r="F30" s="12"/>
      <c r="G30" s="11"/>
    </row>
    <row r="31" spans="1:7" s="25" customFormat="1" ht="25.5" customHeight="1">
      <c r="A31" s="21" t="s">
        <v>30</v>
      </c>
      <c r="B31" s="21"/>
      <c r="C31" s="21"/>
      <c r="D31" s="21"/>
      <c r="E31" s="21"/>
      <c r="F31" s="21"/>
      <c r="G31" s="21"/>
    </row>
    <row r="32" spans="1:7" s="25" customFormat="1" ht="13.5" customHeight="1">
      <c r="A32" s="26">
        <v>1</v>
      </c>
      <c r="B32" s="17" t="s">
        <v>31</v>
      </c>
      <c r="C32" s="17"/>
      <c r="D32" s="17"/>
      <c r="E32" s="17"/>
      <c r="F32" s="17"/>
      <c r="G32" s="27" t="s">
        <v>32</v>
      </c>
    </row>
    <row r="33" spans="1:7" ht="15" customHeight="1">
      <c r="A33" s="28">
        <v>2</v>
      </c>
      <c r="B33" s="8" t="s">
        <v>33</v>
      </c>
      <c r="C33" s="8"/>
      <c r="D33" s="8"/>
      <c r="E33" s="8"/>
      <c r="F33" s="8"/>
      <c r="G33" s="29">
        <v>880</v>
      </c>
    </row>
    <row r="34" spans="1:7" ht="15" customHeight="1">
      <c r="A34" s="28">
        <v>3</v>
      </c>
      <c r="B34" s="8" t="s">
        <v>34</v>
      </c>
      <c r="C34" s="8"/>
      <c r="D34" s="8"/>
      <c r="E34" s="8"/>
      <c r="F34" s="8"/>
      <c r="G34" s="20" t="s">
        <v>35</v>
      </c>
    </row>
    <row r="35" spans="1:7" ht="15" customHeight="1">
      <c r="A35" s="28">
        <v>4</v>
      </c>
      <c r="B35" s="8" t="s">
        <v>36</v>
      </c>
      <c r="C35" s="8"/>
      <c r="D35" s="8"/>
      <c r="E35" s="8"/>
      <c r="F35" s="8"/>
      <c r="G35" s="20" t="s">
        <v>37</v>
      </c>
    </row>
    <row r="36" ht="9.75" customHeight="1">
      <c r="A36" s="30"/>
    </row>
    <row r="37" spans="1:7" ht="24.75" customHeight="1">
      <c r="A37" s="31" t="s">
        <v>38</v>
      </c>
      <c r="B37" s="31"/>
      <c r="C37" s="31"/>
      <c r="D37" s="31"/>
      <c r="E37" s="31"/>
      <c r="F37" s="31"/>
      <c r="G37" s="31"/>
    </row>
    <row r="38" spans="1:7" s="36" customFormat="1" ht="12.95" customHeight="1">
      <c r="A38" s="32">
        <v>1</v>
      </c>
      <c r="B38" s="33" t="s">
        <v>39</v>
      </c>
      <c r="C38" s="33"/>
      <c r="D38" s="33"/>
      <c r="E38" s="33"/>
      <c r="F38" s="34"/>
      <c r="G38" s="35" t="s">
        <v>40</v>
      </c>
    </row>
    <row r="39" spans="1:8" ht="12.95" customHeight="1">
      <c r="A39" s="28" t="s">
        <v>11</v>
      </c>
      <c r="B39" s="37" t="s">
        <v>41</v>
      </c>
      <c r="C39" s="37"/>
      <c r="D39" s="37"/>
      <c r="E39" s="37"/>
      <c r="F39" s="38"/>
      <c r="G39" s="39">
        <f>G33</f>
        <v>880</v>
      </c>
      <c r="H39" s="40"/>
    </row>
    <row r="40" spans="1:8" ht="12.95" customHeight="1">
      <c r="A40" s="28" t="s">
        <v>14</v>
      </c>
      <c r="B40" s="37" t="s">
        <v>42</v>
      </c>
      <c r="C40" s="37"/>
      <c r="D40" s="37"/>
      <c r="E40" s="37"/>
      <c r="F40" s="38"/>
      <c r="G40" s="39">
        <v>0</v>
      </c>
      <c r="H40" s="40"/>
    </row>
    <row r="41" spans="1:8" ht="12.95" customHeight="1">
      <c r="A41" s="28" t="s">
        <v>17</v>
      </c>
      <c r="B41" s="37" t="s">
        <v>43</v>
      </c>
      <c r="C41" s="37"/>
      <c r="D41" s="37"/>
      <c r="E41" s="37"/>
      <c r="F41" s="38"/>
      <c r="G41" s="39">
        <v>0</v>
      </c>
      <c r="H41" s="40"/>
    </row>
    <row r="42" spans="1:8" ht="12.95" customHeight="1">
      <c r="A42" s="28" t="s">
        <v>20</v>
      </c>
      <c r="B42" s="37" t="s">
        <v>44</v>
      </c>
      <c r="C42" s="37"/>
      <c r="D42" s="37"/>
      <c r="E42" s="37"/>
      <c r="F42" s="38"/>
      <c r="G42" s="39">
        <v>0</v>
      </c>
      <c r="H42" s="40"/>
    </row>
    <row r="43" spans="1:8" ht="12.95" customHeight="1">
      <c r="A43" s="28" t="s">
        <v>45</v>
      </c>
      <c r="B43" s="37" t="s">
        <v>46</v>
      </c>
      <c r="C43" s="37"/>
      <c r="D43" s="37"/>
      <c r="E43" s="37"/>
      <c r="F43" s="38"/>
      <c r="G43" s="39">
        <v>0</v>
      </c>
      <c r="H43" s="40"/>
    </row>
    <row r="44" spans="1:8" ht="12.95" customHeight="1">
      <c r="A44" s="28" t="s">
        <v>47</v>
      </c>
      <c r="B44" s="37" t="s">
        <v>48</v>
      </c>
      <c r="C44" s="37"/>
      <c r="D44" s="37"/>
      <c r="E44" s="37"/>
      <c r="F44" s="38"/>
      <c r="G44" s="39">
        <v>0</v>
      </c>
      <c r="H44" s="40"/>
    </row>
    <row r="45" spans="1:8" ht="12.95" customHeight="1">
      <c r="A45" s="28" t="s">
        <v>49</v>
      </c>
      <c r="B45" s="37" t="s">
        <v>50</v>
      </c>
      <c r="C45" s="37"/>
      <c r="D45" s="37"/>
      <c r="E45" s="37"/>
      <c r="F45" s="38"/>
      <c r="G45" s="39">
        <v>0</v>
      </c>
      <c r="H45" s="40"/>
    </row>
    <row r="46" spans="1:7" ht="12.95" customHeight="1">
      <c r="A46" s="28" t="s">
        <v>51</v>
      </c>
      <c r="B46" s="37" t="s">
        <v>52</v>
      </c>
      <c r="C46" s="37"/>
      <c r="D46" s="37"/>
      <c r="E46" s="37"/>
      <c r="F46" s="41"/>
      <c r="G46" s="39">
        <v>0</v>
      </c>
    </row>
    <row r="47" spans="1:7" ht="12.95" customHeight="1">
      <c r="A47" s="42"/>
      <c r="B47" s="43" t="s">
        <v>53</v>
      </c>
      <c r="C47" s="43"/>
      <c r="D47" s="43"/>
      <c r="E47" s="43"/>
      <c r="F47" s="43"/>
      <c r="G47" s="44">
        <f>SUM(G39:G46)</f>
        <v>880</v>
      </c>
    </row>
    <row r="48" ht="11.25" customHeight="1">
      <c r="A48" s="30"/>
    </row>
    <row r="49" spans="1:7" ht="24" customHeight="1">
      <c r="A49" s="31" t="s">
        <v>54</v>
      </c>
      <c r="B49" s="31"/>
      <c r="C49" s="31"/>
      <c r="D49" s="31"/>
      <c r="E49" s="31"/>
      <c r="F49" s="31"/>
      <c r="G49" s="31"/>
    </row>
    <row r="50" spans="1:7" ht="26.25" customHeight="1">
      <c r="A50" s="32">
        <v>2</v>
      </c>
      <c r="B50" s="43" t="s">
        <v>55</v>
      </c>
      <c r="C50" s="43"/>
      <c r="D50" s="43"/>
      <c r="E50" s="43"/>
      <c r="F50" s="43"/>
      <c r="G50" s="35" t="s">
        <v>40</v>
      </c>
    </row>
    <row r="51" spans="1:7" ht="12.95" customHeight="1">
      <c r="A51" s="28" t="s">
        <v>11</v>
      </c>
      <c r="B51" s="45" t="s">
        <v>56</v>
      </c>
      <c r="C51" s="46" t="s">
        <v>57</v>
      </c>
      <c r="D51" s="46"/>
      <c r="E51" s="46"/>
      <c r="F51" s="46"/>
      <c r="G51" s="47">
        <f>(2*26*2.9)-0.06*G33</f>
        <v>98</v>
      </c>
    </row>
    <row r="52" spans="1:7" ht="12.95" customHeight="1">
      <c r="A52" s="28" t="s">
        <v>14</v>
      </c>
      <c r="B52" s="45" t="s">
        <v>58</v>
      </c>
      <c r="C52" s="48"/>
      <c r="D52" s="49"/>
      <c r="E52" s="48"/>
      <c r="F52" s="50"/>
      <c r="G52" s="39">
        <f>22*12.5</f>
        <v>275</v>
      </c>
    </row>
    <row r="53" spans="1:8" ht="12.95" customHeight="1">
      <c r="A53" s="28" t="s">
        <v>17</v>
      </c>
      <c r="B53" s="8" t="s">
        <v>59</v>
      </c>
      <c r="C53" s="8"/>
      <c r="D53" s="8"/>
      <c r="E53" s="8"/>
      <c r="F53" s="8"/>
      <c r="G53" s="39">
        <v>0</v>
      </c>
      <c r="H53" s="51"/>
    </row>
    <row r="54" spans="1:8" ht="12.95" customHeight="1">
      <c r="A54" s="28" t="s">
        <v>20</v>
      </c>
      <c r="B54" s="8" t="s">
        <v>60</v>
      </c>
      <c r="C54" s="8"/>
      <c r="D54" s="8"/>
      <c r="E54" s="8"/>
      <c r="F54" s="8"/>
      <c r="G54" s="39">
        <v>0</v>
      </c>
      <c r="H54" s="52"/>
    </row>
    <row r="55" spans="1:8" ht="12.95" customHeight="1">
      <c r="A55" s="28" t="s">
        <v>45</v>
      </c>
      <c r="B55" s="8" t="s">
        <v>61</v>
      </c>
      <c r="C55" s="8"/>
      <c r="D55" s="8"/>
      <c r="E55" s="8"/>
      <c r="F55" s="8"/>
      <c r="G55" s="39">
        <v>2.25</v>
      </c>
      <c r="H55" s="52"/>
    </row>
    <row r="56" spans="1:8" ht="12.95" customHeight="1">
      <c r="A56" s="28" t="s">
        <v>47</v>
      </c>
      <c r="B56" s="8" t="s">
        <v>62</v>
      </c>
      <c r="C56" s="8"/>
      <c r="D56" s="8"/>
      <c r="E56" s="8"/>
      <c r="F56" s="8"/>
      <c r="G56" s="50">
        <v>75</v>
      </c>
      <c r="H56" s="52"/>
    </row>
    <row r="57" spans="1:7" ht="15" customHeight="1">
      <c r="A57" s="42"/>
      <c r="B57" s="43" t="s">
        <v>63</v>
      </c>
      <c r="C57" s="43"/>
      <c r="D57" s="43"/>
      <c r="E57" s="43"/>
      <c r="F57" s="43"/>
      <c r="G57" s="44">
        <f>SUM(G51:G56)</f>
        <v>450.25</v>
      </c>
    </row>
    <row r="58" ht="9.95" customHeight="1">
      <c r="A58" s="30"/>
    </row>
    <row r="59" spans="1:8" ht="22.5" customHeight="1">
      <c r="A59" s="31" t="s">
        <v>64</v>
      </c>
      <c r="B59" s="31"/>
      <c r="C59" s="31"/>
      <c r="D59" s="31"/>
      <c r="E59" s="31"/>
      <c r="F59" s="31"/>
      <c r="G59" s="31"/>
      <c r="H59" s="51"/>
    </row>
    <row r="60" spans="1:8" ht="12.95" customHeight="1">
      <c r="A60" s="32">
        <v>3</v>
      </c>
      <c r="B60" s="43" t="s">
        <v>65</v>
      </c>
      <c r="C60" s="43"/>
      <c r="D60" s="43"/>
      <c r="E60" s="43"/>
      <c r="F60" s="43"/>
      <c r="G60" s="35" t="s">
        <v>40</v>
      </c>
      <c r="H60" s="53"/>
    </row>
    <row r="61" spans="1:12" ht="12.95" customHeight="1">
      <c r="A61" s="28" t="s">
        <v>11</v>
      </c>
      <c r="B61" s="8" t="s">
        <v>66</v>
      </c>
      <c r="C61" s="8"/>
      <c r="D61" s="8"/>
      <c r="E61" s="8"/>
      <c r="F61" s="8"/>
      <c r="G61" s="39">
        <v>12</v>
      </c>
      <c r="H61" s="54"/>
      <c r="L61" s="55"/>
    </row>
    <row r="62" spans="1:11" ht="12.95" customHeight="1">
      <c r="A62" s="28" t="s">
        <v>14</v>
      </c>
      <c r="B62" s="8" t="s">
        <v>67</v>
      </c>
      <c r="C62" s="8"/>
      <c r="D62" s="8"/>
      <c r="E62" s="8"/>
      <c r="F62" s="8"/>
      <c r="G62" s="39">
        <v>105.77</v>
      </c>
      <c r="H62" s="56"/>
      <c r="K62" s="55"/>
    </row>
    <row r="63" spans="1:7" ht="12.95" customHeight="1">
      <c r="A63" s="28" t="s">
        <v>17</v>
      </c>
      <c r="B63" s="8" t="s">
        <v>68</v>
      </c>
      <c r="C63" s="8"/>
      <c r="D63" s="8"/>
      <c r="E63" s="8"/>
      <c r="F63" s="8"/>
      <c r="G63" s="39">
        <v>10</v>
      </c>
    </row>
    <row r="64" spans="1:7" ht="12.95" customHeight="1">
      <c r="A64" s="28" t="s">
        <v>20</v>
      </c>
      <c r="B64" s="8" t="s">
        <v>52</v>
      </c>
      <c r="C64" s="8"/>
      <c r="D64" s="8"/>
      <c r="E64" s="8"/>
      <c r="F64" s="8"/>
      <c r="G64" s="39">
        <v>0</v>
      </c>
    </row>
    <row r="65" spans="1:7" ht="12.95" customHeight="1">
      <c r="A65" s="42"/>
      <c r="B65" s="43" t="s">
        <v>69</v>
      </c>
      <c r="C65" s="43"/>
      <c r="D65" s="43"/>
      <c r="E65" s="43"/>
      <c r="F65" s="43"/>
      <c r="G65" s="57">
        <f>SUM(G61:G64)</f>
        <v>127.77</v>
      </c>
    </row>
    <row r="66" ht="12.75" customHeight="1">
      <c r="A66" s="30"/>
    </row>
    <row r="67" spans="1:7" s="25" customFormat="1" ht="21" customHeight="1">
      <c r="A67" s="10" t="s">
        <v>70</v>
      </c>
      <c r="B67" s="10"/>
      <c r="C67" s="10"/>
      <c r="D67" s="10"/>
      <c r="E67" s="10"/>
      <c r="F67" s="10"/>
      <c r="G67" s="10"/>
    </row>
    <row r="68" spans="1:8" s="25" customFormat="1" ht="15" customHeight="1">
      <c r="A68" s="10" t="s">
        <v>71</v>
      </c>
      <c r="B68" s="10"/>
      <c r="C68" s="10"/>
      <c r="D68" s="10"/>
      <c r="E68" s="10"/>
      <c r="F68" s="10"/>
      <c r="G68" s="10"/>
      <c r="H68" s="58"/>
    </row>
    <row r="69" ht="11.25" customHeight="1">
      <c r="A69" s="59"/>
    </row>
    <row r="70" spans="1:7" ht="12.95" customHeight="1">
      <c r="A70" s="60" t="s">
        <v>72</v>
      </c>
      <c r="B70" s="61" t="s">
        <v>73</v>
      </c>
      <c r="C70" s="61"/>
      <c r="D70" s="61"/>
      <c r="E70" s="61"/>
      <c r="F70" s="62" t="s">
        <v>74</v>
      </c>
      <c r="G70" s="61" t="s">
        <v>40</v>
      </c>
    </row>
    <row r="71" spans="1:7" ht="12.95" customHeight="1">
      <c r="A71" s="28" t="s">
        <v>11</v>
      </c>
      <c r="B71" s="8" t="s">
        <v>75</v>
      </c>
      <c r="C71" s="8"/>
      <c r="D71" s="8"/>
      <c r="E71" s="8"/>
      <c r="F71" s="63">
        <v>0.2</v>
      </c>
      <c r="G71" s="64">
        <f>ROUND($G$47*F71,2)</f>
        <v>176</v>
      </c>
    </row>
    <row r="72" spans="1:7" ht="12.95" customHeight="1">
      <c r="A72" s="28" t="s">
        <v>14</v>
      </c>
      <c r="B72" s="8" t="s">
        <v>76</v>
      </c>
      <c r="C72" s="8"/>
      <c r="D72" s="8"/>
      <c r="E72" s="8"/>
      <c r="F72" s="63">
        <v>0.015</v>
      </c>
      <c r="G72" s="64">
        <f>ROUND($G$47*F72,2)</f>
        <v>13.2</v>
      </c>
    </row>
    <row r="73" spans="1:7" ht="12.95" customHeight="1">
      <c r="A73" s="28" t="s">
        <v>17</v>
      </c>
      <c r="B73" s="8" t="s">
        <v>77</v>
      </c>
      <c r="C73" s="8"/>
      <c r="D73" s="8"/>
      <c r="E73" s="8"/>
      <c r="F73" s="63">
        <v>0.01</v>
      </c>
      <c r="G73" s="64">
        <f>ROUND($G$47*F73,2)</f>
        <v>8.8</v>
      </c>
    </row>
    <row r="74" spans="1:7" ht="12.95" customHeight="1">
      <c r="A74" s="28" t="s">
        <v>20</v>
      </c>
      <c r="B74" s="8" t="s">
        <v>78</v>
      </c>
      <c r="C74" s="8"/>
      <c r="D74" s="8"/>
      <c r="E74" s="8"/>
      <c r="F74" s="63">
        <v>0.002</v>
      </c>
      <c r="G74" s="64">
        <f>ROUND($G$47*F74,2)</f>
        <v>1.76</v>
      </c>
    </row>
    <row r="75" spans="1:7" ht="12.95" customHeight="1">
      <c r="A75" s="28" t="s">
        <v>45</v>
      </c>
      <c r="B75" s="8" t="s">
        <v>79</v>
      </c>
      <c r="C75" s="8"/>
      <c r="D75" s="8"/>
      <c r="E75" s="8"/>
      <c r="F75" s="63">
        <v>0.025</v>
      </c>
      <c r="G75" s="64">
        <f>ROUND($G$47*F75,2)</f>
        <v>22</v>
      </c>
    </row>
    <row r="76" spans="1:7" ht="12.95" customHeight="1">
      <c r="A76" s="28" t="s">
        <v>47</v>
      </c>
      <c r="B76" s="8" t="s">
        <v>80</v>
      </c>
      <c r="C76" s="8"/>
      <c r="D76" s="8"/>
      <c r="E76" s="8"/>
      <c r="F76" s="63">
        <v>0.08</v>
      </c>
      <c r="G76" s="64">
        <f>ROUND($G$47*F76,2)</f>
        <v>70.4</v>
      </c>
    </row>
    <row r="77" spans="1:7" s="25" customFormat="1" ht="12.95" customHeight="1">
      <c r="A77" s="28" t="s">
        <v>49</v>
      </c>
      <c r="B77" s="8" t="s">
        <v>81</v>
      </c>
      <c r="C77" s="8"/>
      <c r="D77" s="8"/>
      <c r="E77" s="8"/>
      <c r="F77" s="63">
        <v>0.015</v>
      </c>
      <c r="G77" s="65">
        <f>ROUND($G$47*F77,2)</f>
        <v>13.2</v>
      </c>
    </row>
    <row r="78" spans="1:7" ht="12.95" customHeight="1">
      <c r="A78" s="66" t="s">
        <v>51</v>
      </c>
      <c r="B78" s="67" t="s">
        <v>82</v>
      </c>
      <c r="C78" s="67"/>
      <c r="D78" s="67"/>
      <c r="E78" s="67"/>
      <c r="F78" s="63">
        <v>0.006</v>
      </c>
      <c r="G78" s="64">
        <f>ROUND($G$47*F78,2)</f>
        <v>5.28</v>
      </c>
    </row>
    <row r="79" spans="1:7" ht="12.95" customHeight="1">
      <c r="A79" s="32" t="s">
        <v>83</v>
      </c>
      <c r="B79" s="32"/>
      <c r="C79" s="32"/>
      <c r="D79" s="32"/>
      <c r="E79" s="32"/>
      <c r="F79" s="68" t="s">
        <f>SUM(F71:F78)</f>
        <v>369</v>
      </c>
      <c r="G79" s="69">
        <f>ROUND(SUM(G71:G78),2)</f>
        <v>310.64</v>
      </c>
    </row>
    <row r="80" ht="15" customHeight="1">
      <c r="A80" s="30"/>
    </row>
    <row r="81" spans="1:7" ht="15" customHeight="1">
      <c r="A81" s="31" t="s">
        <v>84</v>
      </c>
      <c r="B81" s="31"/>
      <c r="C81" s="31"/>
      <c r="D81" s="31"/>
      <c r="E81" s="31"/>
      <c r="F81" s="31"/>
      <c r="G81" s="31"/>
    </row>
    <row r="82" ht="9.75" customHeight="1">
      <c r="A82" s="30"/>
    </row>
    <row r="83" spans="1:8" ht="12.95" customHeight="1">
      <c r="A83" s="60" t="s">
        <v>85</v>
      </c>
      <c r="B83" s="70" t="s">
        <v>86</v>
      </c>
      <c r="C83" s="70"/>
      <c r="D83" s="70"/>
      <c r="E83" s="70"/>
      <c r="F83" s="70"/>
      <c r="G83" s="71" t="s">
        <v>40</v>
      </c>
      <c r="H83" s="72" t="s">
        <v>74</v>
      </c>
    </row>
    <row r="84" spans="1:8" ht="12.95" customHeight="1">
      <c r="A84" s="28" t="s">
        <v>11</v>
      </c>
      <c r="B84" s="8" t="s">
        <v>87</v>
      </c>
      <c r="C84" s="8"/>
      <c r="D84" s="8"/>
      <c r="E84" s="8"/>
      <c r="F84" s="8"/>
      <c r="G84" s="47">
        <f>ROUND($G$47*H84,2)</f>
        <v>73.3</v>
      </c>
      <c r="H84" s="73">
        <v>0.0833</v>
      </c>
    </row>
    <row r="85" spans="1:8" ht="12.95" customHeight="1">
      <c r="A85" s="66" t="s">
        <v>14</v>
      </c>
      <c r="B85" s="67" t="s">
        <v>88</v>
      </c>
      <c r="C85" s="67"/>
      <c r="D85" s="67"/>
      <c r="E85" s="67"/>
      <c r="F85" s="67"/>
      <c r="G85" s="47">
        <f>ROUND($G$47*H85,2)</f>
        <v>24.46</v>
      </c>
      <c r="H85" s="73">
        <v>0.0278</v>
      </c>
    </row>
    <row r="86" spans="1:8" ht="12.95" customHeight="1">
      <c r="A86" s="74" t="s">
        <v>89</v>
      </c>
      <c r="B86" s="74"/>
      <c r="C86" s="74"/>
      <c r="D86" s="74"/>
      <c r="E86" s="74"/>
      <c r="F86" s="74"/>
      <c r="G86" s="75">
        <f>G84+G85</f>
        <v>97.76</v>
      </c>
      <c r="H86" s="73" t="s">
        <f>H84+H85</f>
        <v>370</v>
      </c>
    </row>
    <row r="87" spans="1:8" s="25" customFormat="1" ht="12.95" customHeight="1">
      <c r="A87" s="76" t="s">
        <v>17</v>
      </c>
      <c r="B87" s="17" t="s">
        <v>90</v>
      </c>
      <c r="C87" s="17"/>
      <c r="D87" s="17"/>
      <c r="E87" s="17"/>
      <c r="F87" s="17"/>
      <c r="G87" s="47">
        <f>ROUND($G$47*H87,2)</f>
        <v>34.51</v>
      </c>
      <c r="H87" s="73">
        <f>F79*H86</f>
        <v>0.0392183</v>
      </c>
    </row>
    <row r="88" spans="1:8" ht="12.95" customHeight="1">
      <c r="A88" s="21" t="s">
        <v>83</v>
      </c>
      <c r="B88" s="21"/>
      <c r="C88" s="21"/>
      <c r="D88" s="21"/>
      <c r="E88" s="21"/>
      <c r="F88" s="21"/>
      <c r="G88" s="77">
        <f>G86+G87</f>
        <v>132.27</v>
      </c>
      <c r="H88" s="73" t="s">
        <f>H86+H87</f>
        <v>371</v>
      </c>
    </row>
    <row r="89" spans="1:8" ht="12.95" customHeight="1">
      <c r="A89" s="78"/>
      <c r="B89" s="78"/>
      <c r="C89" s="78"/>
      <c r="D89" s="78"/>
      <c r="E89" s="78"/>
      <c r="F89" s="79"/>
      <c r="G89" s="80"/>
      <c r="H89" s="73"/>
    </row>
    <row r="90" spans="1:8" ht="12.95" customHeight="1">
      <c r="A90" s="78"/>
      <c r="B90" s="78"/>
      <c r="C90" s="78"/>
      <c r="D90" s="78"/>
      <c r="E90" s="78"/>
      <c r="F90" s="79"/>
      <c r="G90" s="80"/>
      <c r="H90" s="73"/>
    </row>
    <row r="91" spans="1:8" ht="12.95" customHeight="1">
      <c r="A91" s="78"/>
      <c r="B91" s="78"/>
      <c r="C91" s="78"/>
      <c r="D91" s="78"/>
      <c r="E91" s="78"/>
      <c r="F91" s="79"/>
      <c r="G91" s="80"/>
      <c r="H91" s="73"/>
    </row>
    <row r="92" spans="1:8" ht="12.95" customHeight="1">
      <c r="A92" s="78"/>
      <c r="B92" s="78"/>
      <c r="C92" s="78"/>
      <c r="D92" s="78"/>
      <c r="E92" s="78"/>
      <c r="F92" s="79"/>
      <c r="G92" s="80"/>
      <c r="H92" s="73"/>
    </row>
    <row r="93" spans="1:8" ht="15" customHeight="1">
      <c r="A93" s="30"/>
      <c r="H93" s="72"/>
    </row>
    <row r="94" spans="1:8" ht="15" customHeight="1">
      <c r="A94" s="30"/>
      <c r="H94" s="72"/>
    </row>
    <row r="95" spans="1:8" ht="15" customHeight="1">
      <c r="A95" s="30"/>
      <c r="H95" s="72"/>
    </row>
    <row r="96" spans="1:8" ht="15" customHeight="1">
      <c r="A96" s="30"/>
      <c r="H96" s="72"/>
    </row>
    <row r="97" spans="1:8" ht="15" customHeight="1">
      <c r="A97" s="31" t="s">
        <v>91</v>
      </c>
      <c r="B97" s="31"/>
      <c r="C97" s="31"/>
      <c r="D97" s="31"/>
      <c r="E97" s="31"/>
      <c r="F97" s="31"/>
      <c r="G97" s="31"/>
      <c r="H97" s="72"/>
    </row>
    <row r="98" spans="1:8" ht="9.75" customHeight="1">
      <c r="A98" s="30"/>
      <c r="H98" s="72"/>
    </row>
    <row r="99" spans="1:8" ht="12.95" customHeight="1">
      <c r="A99" s="60" t="s">
        <v>92</v>
      </c>
      <c r="B99" s="70" t="s">
        <v>93</v>
      </c>
      <c r="C99" s="70"/>
      <c r="D99" s="70"/>
      <c r="E99" s="70"/>
      <c r="F99" s="70"/>
      <c r="G99" s="71" t="s">
        <v>40</v>
      </c>
      <c r="H99" s="72" t="s">
        <v>74</v>
      </c>
    </row>
    <row r="100" spans="1:8" ht="12.95" customHeight="1">
      <c r="A100" s="28" t="s">
        <v>11</v>
      </c>
      <c r="B100" s="8" t="s">
        <v>94</v>
      </c>
      <c r="C100" s="8"/>
      <c r="D100" s="8"/>
      <c r="E100" s="8"/>
      <c r="F100" s="8"/>
      <c r="G100" s="47">
        <f>ROUND(G47*H100,2)</f>
        <v>0.62</v>
      </c>
      <c r="H100" s="73">
        <v>0.0007</v>
      </c>
    </row>
    <row r="101" spans="1:8" ht="12.95" customHeight="1">
      <c r="A101" s="66" t="s">
        <v>14</v>
      </c>
      <c r="B101" s="67" t="s">
        <v>95</v>
      </c>
      <c r="C101" s="67"/>
      <c r="D101" s="67"/>
      <c r="E101" s="67"/>
      <c r="F101" s="67"/>
      <c r="G101" s="47">
        <f>ROUND(G47*H101,2)</f>
        <v>0.26</v>
      </c>
      <c r="H101" s="73">
        <v>0.0003</v>
      </c>
    </row>
    <row r="102" spans="1:8" ht="12.95" customHeight="1">
      <c r="A102" s="21" t="s">
        <v>83</v>
      </c>
      <c r="B102" s="21"/>
      <c r="C102" s="21"/>
      <c r="D102" s="21"/>
      <c r="E102" s="21"/>
      <c r="F102" s="21"/>
      <c r="G102" s="44">
        <f>SUM(G100:G101)</f>
        <v>0.88</v>
      </c>
      <c r="H102" s="73" t="s">
        <f>H100+H101</f>
        <v>372</v>
      </c>
    </row>
    <row r="103" spans="1:8" ht="13.5" customHeight="1">
      <c r="A103" s="30"/>
      <c r="H103" s="72"/>
    </row>
    <row r="104" spans="1:8" ht="15" customHeight="1">
      <c r="A104" s="81" t="s">
        <v>96</v>
      </c>
      <c r="B104" s="81"/>
      <c r="C104" s="81"/>
      <c r="D104" s="81"/>
      <c r="E104" s="81"/>
      <c r="F104" s="81"/>
      <c r="G104" s="81"/>
      <c r="H104" s="72"/>
    </row>
    <row r="105" spans="1:8" ht="9.75" customHeight="1">
      <c r="A105" s="30"/>
      <c r="H105" s="72"/>
    </row>
    <row r="106" spans="1:8" ht="12.95" customHeight="1">
      <c r="A106" s="60" t="s">
        <v>97</v>
      </c>
      <c r="B106" s="70" t="s">
        <v>98</v>
      </c>
      <c r="C106" s="70"/>
      <c r="D106" s="70"/>
      <c r="E106" s="70"/>
      <c r="F106" s="70"/>
      <c r="G106" s="61" t="s">
        <v>40</v>
      </c>
      <c r="H106" s="72"/>
    </row>
    <row r="107" spans="1:8" ht="12.95" customHeight="1">
      <c r="A107" s="28" t="s">
        <v>11</v>
      </c>
      <c r="B107" s="8" t="s">
        <v>99</v>
      </c>
      <c r="C107" s="8"/>
      <c r="D107" s="8"/>
      <c r="E107" s="8"/>
      <c r="F107" s="8"/>
      <c r="G107" s="64">
        <f>ROUND($G$47*H107,2)</f>
        <v>3.7</v>
      </c>
      <c r="H107" s="82">
        <v>0.0042</v>
      </c>
    </row>
    <row r="108" spans="1:8" ht="12.95" customHeight="1">
      <c r="A108" s="28" t="s">
        <v>14</v>
      </c>
      <c r="B108" s="8" t="s">
        <v>100</v>
      </c>
      <c r="C108" s="8"/>
      <c r="D108" s="8"/>
      <c r="E108" s="8"/>
      <c r="F108" s="8"/>
      <c r="G108" s="64">
        <f>ROUND($G$47*H108,2)</f>
        <v>0.26</v>
      </c>
      <c r="H108" s="83">
        <v>0.0003</v>
      </c>
    </row>
    <row r="109" spans="1:8" ht="12.95" customHeight="1">
      <c r="A109" s="28" t="s">
        <v>17</v>
      </c>
      <c r="B109" s="8" t="s">
        <v>101</v>
      </c>
      <c r="C109" s="8"/>
      <c r="D109" s="8"/>
      <c r="E109" s="8"/>
      <c r="F109" s="8"/>
      <c r="G109" s="64">
        <f>ROUND($G$47*H109,2)</f>
        <v>1.85</v>
      </c>
      <c r="H109" s="82">
        <v>0.0021</v>
      </c>
    </row>
    <row r="110" spans="1:8" ht="12.95" customHeight="1">
      <c r="A110" s="28" t="s">
        <v>20</v>
      </c>
      <c r="B110" s="8" t="s">
        <v>102</v>
      </c>
      <c r="C110" s="8"/>
      <c r="D110" s="8"/>
      <c r="E110" s="8"/>
      <c r="F110" s="8"/>
      <c r="G110" s="64">
        <f>ROUND($G$47*H110,2)</f>
        <v>0.35</v>
      </c>
      <c r="H110" s="83">
        <v>0.0004</v>
      </c>
    </row>
    <row r="111" spans="1:8" ht="12.95" customHeight="1">
      <c r="A111" s="28" t="s">
        <v>45</v>
      </c>
      <c r="B111" s="8" t="s">
        <v>103</v>
      </c>
      <c r="C111" s="8"/>
      <c r="D111" s="8"/>
      <c r="E111" s="8"/>
      <c r="F111" s="8"/>
      <c r="G111" s="64">
        <f>ROUND($G$47*H111,2)</f>
        <v>0.12</v>
      </c>
      <c r="H111" s="83">
        <f>F79*H110</f>
        <v>0.0001412</v>
      </c>
    </row>
    <row r="112" spans="1:8" ht="12.95" customHeight="1">
      <c r="A112" s="66" t="s">
        <v>47</v>
      </c>
      <c r="B112" s="8" t="s">
        <v>104</v>
      </c>
      <c r="C112" s="8"/>
      <c r="D112" s="8"/>
      <c r="E112" s="8"/>
      <c r="F112" s="8"/>
      <c r="G112" s="64">
        <f>ROUND($G$47*H112,2)</f>
        <v>35.2</v>
      </c>
      <c r="H112" s="84">
        <v>0.04</v>
      </c>
    </row>
    <row r="113" spans="1:8" ht="12.95" customHeight="1">
      <c r="A113" s="21" t="s">
        <v>83</v>
      </c>
      <c r="B113" s="21"/>
      <c r="C113" s="21"/>
      <c r="D113" s="21"/>
      <c r="E113" s="21"/>
      <c r="F113" s="21"/>
      <c r="G113" s="85">
        <f>SUM(G107:G112)</f>
        <v>41.48</v>
      </c>
      <c r="H113" s="86" t="s">
        <f>SUM(H107:H112)</f>
        <v>373</v>
      </c>
    </row>
    <row r="114" spans="1:8" ht="13.55">
      <c r="A114" s="87"/>
      <c r="H114" s="72"/>
    </row>
    <row r="115" spans="1:8" ht="13.55">
      <c r="A115" s="88" t="s">
        <v>105</v>
      </c>
      <c r="H115" s="72"/>
    </row>
    <row r="116" spans="1:8" ht="9.75" customHeight="1">
      <c r="A116" s="30"/>
      <c r="H116" s="72"/>
    </row>
    <row r="117" spans="1:8" ht="12.95" customHeight="1">
      <c r="A117" s="60" t="s">
        <v>106</v>
      </c>
      <c r="B117" s="70" t="s">
        <v>107</v>
      </c>
      <c r="C117" s="70"/>
      <c r="D117" s="70"/>
      <c r="E117" s="70"/>
      <c r="F117" s="70"/>
      <c r="G117" s="61" t="s">
        <v>40</v>
      </c>
      <c r="H117" s="89" t="s">
        <v>74</v>
      </c>
    </row>
    <row r="118" spans="1:8" ht="12.95" customHeight="1">
      <c r="A118" s="28" t="s">
        <v>11</v>
      </c>
      <c r="B118" s="8" t="s">
        <v>108</v>
      </c>
      <c r="C118" s="8"/>
      <c r="D118" s="8"/>
      <c r="E118" s="8"/>
      <c r="F118" s="8"/>
      <c r="G118" s="64">
        <f>ROUND($G$47*H118,2)</f>
        <v>73.3</v>
      </c>
      <c r="H118" s="90">
        <v>0.0833</v>
      </c>
    </row>
    <row r="119" spans="1:8" ht="12.95" customHeight="1">
      <c r="A119" s="28" t="s">
        <v>14</v>
      </c>
      <c r="B119" s="8" t="s">
        <v>109</v>
      </c>
      <c r="C119" s="8"/>
      <c r="D119" s="8"/>
      <c r="E119" s="8"/>
      <c r="F119" s="8"/>
      <c r="G119" s="64">
        <f>ROUND($G$47*H119,2)</f>
        <v>12.23</v>
      </c>
      <c r="H119" s="90">
        <v>0.0139</v>
      </c>
    </row>
    <row r="120" spans="1:8" ht="12.95" customHeight="1">
      <c r="A120" s="28" t="s">
        <v>17</v>
      </c>
      <c r="B120" s="8" t="s">
        <v>110</v>
      </c>
      <c r="C120" s="8"/>
      <c r="D120" s="8"/>
      <c r="E120" s="8"/>
      <c r="F120" s="8"/>
      <c r="G120" s="64">
        <f>ROUND($G$47*H120,2)</f>
        <v>0.18</v>
      </c>
      <c r="H120" s="90">
        <v>0.0002</v>
      </c>
    </row>
    <row r="121" spans="1:8" ht="12.95" customHeight="1">
      <c r="A121" s="28" t="s">
        <v>20</v>
      </c>
      <c r="B121" s="8" t="s">
        <v>111</v>
      </c>
      <c r="C121" s="8"/>
      <c r="D121" s="8"/>
      <c r="E121" s="8"/>
      <c r="F121" s="8"/>
      <c r="G121" s="64">
        <f>ROUND($G$47*H121,2)</f>
        <v>2.46</v>
      </c>
      <c r="H121" s="90">
        <v>0.0028</v>
      </c>
    </row>
    <row r="122" spans="1:8" ht="12.95" customHeight="1">
      <c r="A122" s="28" t="s">
        <v>45</v>
      </c>
      <c r="B122" s="8" t="s">
        <v>112</v>
      </c>
      <c r="C122" s="8"/>
      <c r="D122" s="8"/>
      <c r="E122" s="8"/>
      <c r="F122" s="8"/>
      <c r="G122" s="64">
        <f>ROUND($G$47*H122,2)</f>
        <v>0.26</v>
      </c>
      <c r="H122" s="90">
        <v>0.0003</v>
      </c>
    </row>
    <row r="123" spans="1:8" ht="12.95" customHeight="1">
      <c r="A123" s="66" t="s">
        <v>47</v>
      </c>
      <c r="B123" s="67" t="s">
        <v>52</v>
      </c>
      <c r="C123" s="67"/>
      <c r="D123" s="67"/>
      <c r="E123" s="67"/>
      <c r="F123" s="67"/>
      <c r="G123" s="64">
        <f>G47*H123</f>
        <v>0</v>
      </c>
      <c r="H123" s="90">
        <v>0</v>
      </c>
    </row>
    <row r="124" spans="1:8" ht="12.95" customHeight="1">
      <c r="A124" s="74" t="s">
        <v>89</v>
      </c>
      <c r="B124" s="74"/>
      <c r="C124" s="74"/>
      <c r="D124" s="74"/>
      <c r="E124" s="74"/>
      <c r="F124" s="74"/>
      <c r="G124" s="91">
        <f>ROUND(SUM(G118:G123),2)</f>
        <v>88.43</v>
      </c>
      <c r="H124" s="92" t="s">
        <f>SUM(H118:H123)</f>
        <v>374</v>
      </c>
    </row>
    <row r="125" spans="1:8" ht="12.95" customHeight="1">
      <c r="A125" s="93" t="s">
        <v>49</v>
      </c>
      <c r="B125" s="8" t="s">
        <v>113</v>
      </c>
      <c r="C125" s="8"/>
      <c r="D125" s="8"/>
      <c r="E125" s="8"/>
      <c r="F125" s="8"/>
      <c r="G125" s="64">
        <f>ROUND(G47*H125,2)</f>
        <v>31.22</v>
      </c>
      <c r="H125" s="90">
        <f>F79*H124</f>
        <v>0.0354765</v>
      </c>
    </row>
    <row r="126" spans="1:8" ht="12.95" customHeight="1">
      <c r="A126" s="21" t="s">
        <v>83</v>
      </c>
      <c r="B126" s="21"/>
      <c r="C126" s="21"/>
      <c r="D126" s="21"/>
      <c r="E126" s="21"/>
      <c r="F126" s="21"/>
      <c r="G126" s="85">
        <f>SUM(G124+G125)</f>
        <v>119.65</v>
      </c>
      <c r="H126" s="94" t="s">
        <f>H124+H125</f>
        <v>375</v>
      </c>
    </row>
    <row r="127" ht="13.55">
      <c r="A127" s="30" t="s">
        <v>114</v>
      </c>
    </row>
    <row r="128" ht="13.55">
      <c r="A128" s="31" t="s">
        <v>115</v>
      </c>
    </row>
    <row r="129" ht="9.75" customHeight="1">
      <c r="A129" s="30"/>
    </row>
    <row r="130" spans="1:7" ht="15" customHeight="1">
      <c r="A130" s="95">
        <v>4</v>
      </c>
      <c r="B130" s="70" t="s">
        <v>116</v>
      </c>
      <c r="C130" s="70"/>
      <c r="D130" s="70"/>
      <c r="E130" s="70"/>
      <c r="F130" s="70"/>
      <c r="G130" s="71" t="s">
        <v>40</v>
      </c>
    </row>
    <row r="131" spans="1:7" ht="15" customHeight="1">
      <c r="A131" s="28" t="s">
        <v>72</v>
      </c>
      <c r="B131" s="8" t="s">
        <v>117</v>
      </c>
      <c r="C131" s="8"/>
      <c r="D131" s="8"/>
      <c r="E131" s="8"/>
      <c r="F131" s="8"/>
      <c r="G131" s="47">
        <f>G88</f>
        <v>132.27</v>
      </c>
    </row>
    <row r="132" spans="1:7" ht="15" customHeight="1">
      <c r="A132" s="28" t="s">
        <v>85</v>
      </c>
      <c r="B132" s="8" t="s">
        <v>73</v>
      </c>
      <c r="C132" s="8"/>
      <c r="D132" s="8"/>
      <c r="E132" s="8"/>
      <c r="F132" s="8"/>
      <c r="G132" s="47">
        <f>G79</f>
        <v>310.64</v>
      </c>
    </row>
    <row r="133" spans="1:7" ht="15" customHeight="1">
      <c r="A133" s="28" t="s">
        <v>92</v>
      </c>
      <c r="B133" s="8" t="s">
        <v>94</v>
      </c>
      <c r="C133" s="8"/>
      <c r="D133" s="8"/>
      <c r="E133" s="8"/>
      <c r="F133" s="8"/>
      <c r="G133" s="47">
        <f>G102</f>
        <v>0.88</v>
      </c>
    </row>
    <row r="134" spans="1:7" ht="15" customHeight="1">
      <c r="A134" s="28" t="s">
        <v>97</v>
      </c>
      <c r="B134" s="8" t="s">
        <v>118</v>
      </c>
      <c r="C134" s="8"/>
      <c r="D134" s="8"/>
      <c r="E134" s="8"/>
      <c r="F134" s="8"/>
      <c r="G134" s="47">
        <f>G113</f>
        <v>41.48</v>
      </c>
    </row>
    <row r="135" spans="1:8" ht="15" customHeight="1">
      <c r="A135" s="28" t="s">
        <v>106</v>
      </c>
      <c r="B135" s="8" t="s">
        <v>119</v>
      </c>
      <c r="C135" s="8"/>
      <c r="D135" s="8"/>
      <c r="E135" s="8"/>
      <c r="F135" s="8"/>
      <c r="G135" s="47">
        <f>G126</f>
        <v>119.65</v>
      </c>
      <c r="H135" s="89" t="s">
        <v>74</v>
      </c>
    </row>
    <row r="136" spans="1:8" ht="15" customHeight="1">
      <c r="A136" s="66" t="s">
        <v>120</v>
      </c>
      <c r="B136" s="8" t="s">
        <v>52</v>
      </c>
      <c r="C136" s="8"/>
      <c r="D136" s="8"/>
      <c r="E136" s="8"/>
      <c r="F136" s="8"/>
      <c r="G136" s="39">
        <v>0</v>
      </c>
      <c r="H136" s="92" t="s">
        <f>F79+H88+H102+H113+H126</f>
        <v>376</v>
      </c>
    </row>
    <row r="137" spans="1:8" ht="15" customHeight="1">
      <c r="A137" s="33" t="s">
        <v>83</v>
      </c>
      <c r="B137" s="33"/>
      <c r="C137" s="33"/>
      <c r="D137" s="33"/>
      <c r="E137" s="33"/>
      <c r="F137" s="96"/>
      <c r="G137" s="44">
        <f>ROUND(SUM(G131:G136),2)</f>
        <v>604.92</v>
      </c>
      <c r="H137" s="40"/>
    </row>
    <row r="138" spans="1:2" ht="13.55">
      <c r="A138" s="30"/>
      <c r="B138" s="97"/>
    </row>
    <row r="139" spans="1:8" ht="16.5" customHeight="1">
      <c r="A139" s="31" t="s">
        <v>121</v>
      </c>
      <c r="B139" s="31"/>
      <c r="C139" s="31"/>
      <c r="D139" s="31"/>
      <c r="E139" s="31"/>
      <c r="F139" s="31"/>
      <c r="G139" s="31"/>
      <c r="H139" s="54"/>
    </row>
    <row r="140" ht="9.75" customHeight="1">
      <c r="A140" s="30"/>
    </row>
    <row r="141" spans="1:7" ht="15" customHeight="1">
      <c r="A141" s="98" t="s">
        <v>122</v>
      </c>
      <c r="B141" s="43" t="s">
        <v>123</v>
      </c>
      <c r="C141" s="43"/>
      <c r="D141" s="43"/>
      <c r="E141" s="43"/>
      <c r="F141" s="34" t="s">
        <v>74</v>
      </c>
      <c r="G141" s="21" t="s">
        <v>40</v>
      </c>
    </row>
    <row r="142" spans="1:7" ht="15" customHeight="1">
      <c r="A142" s="28" t="s">
        <v>11</v>
      </c>
      <c r="B142" s="8" t="s">
        <v>124</v>
      </c>
      <c r="C142" s="8"/>
      <c r="D142" s="8"/>
      <c r="E142" s="8"/>
      <c r="F142" s="99">
        <v>0.005</v>
      </c>
      <c r="G142" s="64">
        <f>(G158)*F142</f>
        <v>10.3147</v>
      </c>
    </row>
    <row r="143" spans="1:7" ht="15" customHeight="1">
      <c r="A143" s="28" t="s">
        <v>14</v>
      </c>
      <c r="B143" s="8" t="s">
        <v>125</v>
      </c>
      <c r="C143" s="8"/>
      <c r="D143" s="8"/>
      <c r="E143" s="8"/>
      <c r="F143" s="99" t="s">
        <f>SUM(F144:F147)</f>
        <v>377</v>
      </c>
      <c r="G143" s="100">
        <f>(G158+G142+G148)*(F143)/0.9135</f>
        <v>197.29963241133</v>
      </c>
    </row>
    <row r="144" spans="1:7" ht="15" customHeight="1">
      <c r="A144" s="45"/>
      <c r="B144" s="8" t="s">
        <v>126</v>
      </c>
      <c r="C144" s="8"/>
      <c r="D144" s="8"/>
      <c r="E144" s="8"/>
      <c r="F144" s="99">
        <v>0.0365</v>
      </c>
      <c r="G144" s="64">
        <f>F144*G160</f>
        <v>83.25358</v>
      </c>
    </row>
    <row r="145" spans="1:7" ht="15" customHeight="1">
      <c r="A145" s="45"/>
      <c r="B145" s="8" t="s">
        <v>127</v>
      </c>
      <c r="C145" s="8"/>
      <c r="D145" s="8"/>
      <c r="E145" s="8"/>
      <c r="F145" s="99">
        <v>0</v>
      </c>
      <c r="G145" s="64">
        <f>F145*G160</f>
        <v>0</v>
      </c>
    </row>
    <row r="146" spans="1:7" ht="15" customHeight="1">
      <c r="A146" s="45"/>
      <c r="B146" s="8" t="s">
        <v>128</v>
      </c>
      <c r="C146" s="8"/>
      <c r="D146" s="8"/>
      <c r="E146" s="8"/>
      <c r="F146" s="99">
        <v>0.05</v>
      </c>
      <c r="G146" s="64">
        <f>F146*G160</f>
        <v>114.046</v>
      </c>
    </row>
    <row r="147" spans="1:7" ht="15" customHeight="1">
      <c r="A147" s="101"/>
      <c r="B147" s="67" t="s">
        <v>129</v>
      </c>
      <c r="C147" s="67"/>
      <c r="D147" s="67"/>
      <c r="E147" s="67"/>
      <c r="F147" s="99">
        <v>0</v>
      </c>
      <c r="G147" s="64">
        <f>F147*G160</f>
        <v>0</v>
      </c>
    </row>
    <row r="148" spans="1:7" ht="15" customHeight="1">
      <c r="A148" s="28" t="s">
        <v>17</v>
      </c>
      <c r="B148" s="8" t="s">
        <v>130</v>
      </c>
      <c r="C148" s="8"/>
      <c r="D148" s="8"/>
      <c r="E148" s="8"/>
      <c r="F148" s="99">
        <v>0.005</v>
      </c>
      <c r="G148" s="64">
        <f>(G158+G142)*F148</f>
        <v>10.3662735</v>
      </c>
    </row>
    <row r="149" spans="1:7" ht="15" customHeight="1">
      <c r="A149" s="43" t="s">
        <v>83</v>
      </c>
      <c r="B149" s="43"/>
      <c r="C149" s="43"/>
      <c r="D149" s="43"/>
      <c r="E149" s="43"/>
      <c r="F149" s="43"/>
      <c r="G149" s="44">
        <f>G142+G143+G148</f>
        <v>217.98060591133</v>
      </c>
    </row>
    <row r="150" ht="13.55">
      <c r="A150" s="88"/>
    </row>
    <row r="151" spans="1:7" ht="13.55">
      <c r="A151" s="31" t="s">
        <v>131</v>
      </c>
      <c r="B151" s="31"/>
      <c r="C151" s="31"/>
      <c r="D151" s="31"/>
      <c r="E151" s="31"/>
      <c r="F151" s="31"/>
      <c r="G151" s="31"/>
    </row>
    <row r="152" ht="9.75" customHeight="1">
      <c r="A152" s="30"/>
    </row>
    <row r="153" spans="1:7" ht="15" customHeight="1">
      <c r="A153" s="102"/>
      <c r="B153" s="43" t="s">
        <v>132</v>
      </c>
      <c r="C153" s="43"/>
      <c r="D153" s="43"/>
      <c r="E153" s="43"/>
      <c r="F153" s="43"/>
      <c r="G153" s="103" t="s">
        <v>133</v>
      </c>
    </row>
    <row r="154" spans="1:7" ht="15" customHeight="1">
      <c r="A154" s="104" t="s">
        <v>11</v>
      </c>
      <c r="B154" s="8" t="s">
        <v>134</v>
      </c>
      <c r="C154" s="8"/>
      <c r="D154" s="8"/>
      <c r="E154" s="8"/>
      <c r="F154" s="8"/>
      <c r="G154" s="47">
        <f>G47</f>
        <v>880</v>
      </c>
    </row>
    <row r="155" spans="1:7" ht="15" customHeight="1">
      <c r="A155" s="104" t="s">
        <v>14</v>
      </c>
      <c r="B155" s="8" t="s">
        <v>135</v>
      </c>
      <c r="C155" s="8"/>
      <c r="D155" s="8"/>
      <c r="E155" s="8"/>
      <c r="F155" s="8"/>
      <c r="G155" s="47">
        <f>G57</f>
        <v>450.25</v>
      </c>
    </row>
    <row r="156" spans="1:7" ht="15" customHeight="1">
      <c r="A156" s="104" t="s">
        <v>17</v>
      </c>
      <c r="B156" s="8" t="s">
        <v>136</v>
      </c>
      <c r="C156" s="8"/>
      <c r="D156" s="8"/>
      <c r="E156" s="8"/>
      <c r="F156" s="8"/>
      <c r="G156" s="47">
        <f>G65</f>
        <v>127.77</v>
      </c>
    </row>
    <row r="157" spans="1:7" ht="15" customHeight="1">
      <c r="A157" s="104" t="s">
        <v>20</v>
      </c>
      <c r="B157" s="8" t="s">
        <v>137</v>
      </c>
      <c r="C157" s="8"/>
      <c r="D157" s="8"/>
      <c r="E157" s="8"/>
      <c r="F157" s="8"/>
      <c r="G157" s="47">
        <f>G137</f>
        <v>604.92</v>
      </c>
    </row>
    <row r="158" spans="1:7" ht="15" customHeight="1">
      <c r="A158" s="8" t="s">
        <v>138</v>
      </c>
      <c r="B158" s="8"/>
      <c r="C158" s="8"/>
      <c r="D158" s="8"/>
      <c r="E158" s="8"/>
      <c r="F158" s="8"/>
      <c r="G158" s="47">
        <f>SUM(G154:G157)</f>
        <v>2062.94</v>
      </c>
    </row>
    <row r="159" spans="1:7" ht="15" customHeight="1">
      <c r="A159" s="104" t="s">
        <v>45</v>
      </c>
      <c r="B159" s="8" t="s">
        <v>139</v>
      </c>
      <c r="C159" s="8"/>
      <c r="D159" s="8"/>
      <c r="E159" s="8"/>
      <c r="F159" s="8"/>
      <c r="G159" s="47">
        <f>G149</f>
        <v>217.98060591133</v>
      </c>
    </row>
    <row r="160" spans="1:8" ht="15" customHeight="1">
      <c r="A160" s="43" t="s">
        <v>140</v>
      </c>
      <c r="B160" s="43"/>
      <c r="C160" s="43"/>
      <c r="D160" s="43"/>
      <c r="E160" s="43"/>
      <c r="F160" s="43"/>
      <c r="G160" s="44">
        <f>ROUND(SUM(G158:G159),2)</f>
        <v>2280.92</v>
      </c>
      <c r="H160" s="55"/>
    </row>
    <row r="161" ht="6.75" customHeight="1"/>
    <row r="162" spans="1:7" ht="25.5" customHeight="1">
      <c r="A162" s="105" t="s">
        <v>141</v>
      </c>
      <c r="B162" s="105"/>
      <c r="C162" s="105"/>
      <c r="D162" s="105"/>
      <c r="E162" s="105"/>
      <c r="F162" s="105"/>
      <c r="G162" s="105"/>
    </row>
    <row r="163" spans="1:7" ht="38.25" customHeight="1">
      <c r="A163" s="106" t="s">
        <v>23</v>
      </c>
      <c r="B163" s="106"/>
      <c r="C163" s="106" t="s">
        <v>142</v>
      </c>
      <c r="D163" s="106" t="s">
        <v>143</v>
      </c>
      <c r="E163" s="106" t="s">
        <v>144</v>
      </c>
      <c r="F163" s="107" t="s">
        <v>145</v>
      </c>
      <c r="G163" s="106" t="s">
        <v>146</v>
      </c>
    </row>
    <row r="164" spans="1:8" ht="12.75" customHeight="1">
      <c r="A164" s="108" t="s">
        <v>147</v>
      </c>
      <c r="B164" s="108"/>
      <c r="C164" s="108" t="s">
        <v>148</v>
      </c>
      <c r="D164" s="108" t="s">
        <v>149</v>
      </c>
      <c r="E164" s="108" t="s">
        <v>150</v>
      </c>
      <c r="F164" s="109" t="s">
        <v>151</v>
      </c>
      <c r="G164" s="108" t="s">
        <v>152</v>
      </c>
      <c r="H164" s="110"/>
    </row>
    <row r="165" spans="1:7" ht="12.75" customHeight="1">
      <c r="A165" s="111" t="s">
        <v>153</v>
      </c>
      <c r="B165" s="111"/>
      <c r="C165" s="112">
        <f>G160</f>
        <v>2280.92</v>
      </c>
      <c r="D165" s="113">
        <v>1</v>
      </c>
      <c r="E165" s="112">
        <f>C165*D165</f>
        <v>2280.92</v>
      </c>
      <c r="F165" s="114">
        <v>9</v>
      </c>
      <c r="G165" s="112">
        <f>E165*F165</f>
        <v>20528.28</v>
      </c>
    </row>
    <row r="166" spans="1:7" ht="12.75" customHeight="1">
      <c r="A166" s="115" t="s">
        <v>154</v>
      </c>
      <c r="B166" s="115"/>
      <c r="C166" s="112">
        <v>0</v>
      </c>
      <c r="D166" s="113"/>
      <c r="E166" s="112">
        <f>C166*D166</f>
        <v>0</v>
      </c>
      <c r="F166" s="114"/>
      <c r="G166" s="112">
        <f>E166*F166</f>
        <v>0</v>
      </c>
    </row>
    <row r="167" spans="1:7" ht="12.75" customHeight="1">
      <c r="A167" s="115" t="s">
        <v>155</v>
      </c>
      <c r="B167" s="115"/>
      <c r="C167" s="116">
        <v>0</v>
      </c>
      <c r="D167" s="113"/>
      <c r="E167" s="112">
        <f>C167*D167</f>
        <v>0</v>
      </c>
      <c r="F167" s="114"/>
      <c r="G167" s="112">
        <f>E167*F167</f>
        <v>0</v>
      </c>
    </row>
    <row r="168" spans="1:7" ht="12.75" customHeight="1">
      <c r="A168" s="117" t="s">
        <v>156</v>
      </c>
      <c r="B168" s="117"/>
      <c r="C168" s="117"/>
      <c r="D168" s="117"/>
      <c r="E168" s="117"/>
      <c r="F168" s="117"/>
      <c r="G168" s="118">
        <f>SUM(G165:G167)</f>
        <v>20528.28</v>
      </c>
    </row>
    <row r="169" spans="1:7" ht="13.55">
      <c r="A169" s="119"/>
      <c r="B169" s="119"/>
      <c r="C169" s="119"/>
      <c r="D169" s="119"/>
      <c r="E169" s="119"/>
      <c r="F169" s="120"/>
      <c r="G169" s="121"/>
    </row>
    <row r="170" spans="1:7" ht="13.55">
      <c r="A170" s="122" t="s">
        <v>157</v>
      </c>
      <c r="B170" s="122"/>
      <c r="C170" s="122"/>
      <c r="D170" s="122"/>
      <c r="E170" s="122"/>
      <c r="F170" s="122"/>
      <c r="G170" s="122"/>
    </row>
    <row r="171" spans="1:7" ht="12.75" customHeight="1">
      <c r="A171" s="123" t="s">
        <v>158</v>
      </c>
      <c r="B171" s="123"/>
      <c r="C171" s="123"/>
      <c r="D171" s="123"/>
      <c r="E171" s="123"/>
      <c r="F171" s="123"/>
      <c r="G171" s="123"/>
    </row>
    <row r="172" spans="1:7" ht="12.75" customHeight="1">
      <c r="A172" s="124"/>
      <c r="B172" s="125" t="s">
        <v>159</v>
      </c>
      <c r="C172" s="125"/>
      <c r="D172" s="125"/>
      <c r="E172" s="125"/>
      <c r="F172" s="126" t="s">
        <v>160</v>
      </c>
      <c r="G172" s="126"/>
    </row>
    <row r="173" spans="1:7" ht="12.75" customHeight="1">
      <c r="A173" s="124" t="s">
        <v>11</v>
      </c>
      <c r="B173" s="127" t="s">
        <v>161</v>
      </c>
      <c r="C173" s="127"/>
      <c r="D173" s="127"/>
      <c r="E173" s="127"/>
      <c r="F173" s="128">
        <f>G160</f>
        <v>2280.92</v>
      </c>
      <c r="G173" s="128"/>
    </row>
    <row r="174" spans="1:7" ht="12.75" customHeight="1">
      <c r="A174" s="124" t="s">
        <v>14</v>
      </c>
      <c r="B174" s="127" t="s">
        <v>162</v>
      </c>
      <c r="C174" s="127"/>
      <c r="D174" s="127"/>
      <c r="E174" s="127"/>
      <c r="F174" s="128">
        <f>ROUND(G168,2)</f>
        <v>20528.28</v>
      </c>
      <c r="G174" s="128"/>
    </row>
    <row r="175" spans="1:7" ht="12.75" customHeight="1">
      <c r="A175" s="124" t="s">
        <v>17</v>
      </c>
      <c r="B175" s="127" t="s">
        <v>163</v>
      </c>
      <c r="C175" s="127"/>
      <c r="D175" s="127"/>
      <c r="E175" s="127"/>
      <c r="F175" s="128">
        <f>F174*12</f>
        <v>246339.36</v>
      </c>
      <c r="G175" s="128"/>
    </row>
    <row r="176" ht="12.75"/>
    <row r="177" ht="12.75">
      <c r="A177" s="129" t="s">
        <v>164</v>
      </c>
    </row>
    <row r="178" ht="12.75"/>
    <row r="179" ht="12.75"/>
    <row r="180" ht="12.75"/>
    <row r="181" ht="12.75"/>
  </sheetData>
  <mergeCells count="143">
    <mergeCell ref="A1:G1"/>
    <mergeCell ref="A2:G2"/>
    <mergeCell ref="A3:G3"/>
    <mergeCell ref="A4:G4"/>
    <mergeCell ref="A8:G8"/>
    <mergeCell ref="A9:G9"/>
    <mergeCell ref="A10:E10"/>
    <mergeCell ref="F10:G10"/>
    <mergeCell ref="A11:E11"/>
    <mergeCell ref="F11:G11"/>
    <mergeCell ref="A12:C12"/>
    <mergeCell ref="A14:G14"/>
    <mergeCell ref="B16:F16"/>
    <mergeCell ref="B17:F17"/>
    <mergeCell ref="B18:F18"/>
    <mergeCell ref="B19:F19"/>
    <mergeCell ref="A21:G21"/>
    <mergeCell ref="A23:B23"/>
    <mergeCell ref="C23:D23"/>
    <mergeCell ref="E23:G23"/>
    <mergeCell ref="A24:B26"/>
    <mergeCell ref="C24:D26"/>
    <mergeCell ref="E24:G26"/>
    <mergeCell ref="A28:G28"/>
    <mergeCell ref="A29:G29"/>
    <mergeCell ref="A31:G31"/>
    <mergeCell ref="B32:F32"/>
    <mergeCell ref="B33:F33"/>
    <mergeCell ref="B34:F34"/>
    <mergeCell ref="B35:F35"/>
    <mergeCell ref="A37:G37"/>
    <mergeCell ref="B38:E38"/>
    <mergeCell ref="B39:E39"/>
    <mergeCell ref="B40:E40"/>
    <mergeCell ref="B41:E41"/>
    <mergeCell ref="B42:E42"/>
    <mergeCell ref="B43:E43"/>
    <mergeCell ref="B44:E44"/>
    <mergeCell ref="B45:E45"/>
    <mergeCell ref="B46:E46"/>
    <mergeCell ref="B47:F47"/>
    <mergeCell ref="A49:G49"/>
    <mergeCell ref="B50:F50"/>
    <mergeCell ref="C51:F51"/>
    <mergeCell ref="B53:F53"/>
    <mergeCell ref="B54:F54"/>
    <mergeCell ref="B55:F55"/>
    <mergeCell ref="B56:F56"/>
    <mergeCell ref="B57:F57"/>
    <mergeCell ref="A59:G59"/>
    <mergeCell ref="B60:F60"/>
    <mergeCell ref="B61:F61"/>
    <mergeCell ref="B62:F62"/>
    <mergeCell ref="B63:F63"/>
    <mergeCell ref="B64:F64"/>
    <mergeCell ref="B65:F65"/>
    <mergeCell ref="A67:G67"/>
    <mergeCell ref="A68:G68"/>
    <mergeCell ref="B70:E70"/>
    <mergeCell ref="B71:E71"/>
    <mergeCell ref="B72:E72"/>
    <mergeCell ref="B73:E73"/>
    <mergeCell ref="B74:E74"/>
    <mergeCell ref="B75:E75"/>
    <mergeCell ref="B76:E76"/>
    <mergeCell ref="B77:E77"/>
    <mergeCell ref="B78:E78"/>
    <mergeCell ref="A79:E79"/>
    <mergeCell ref="A81:G81"/>
    <mergeCell ref="B83:F83"/>
    <mergeCell ref="B84:F84"/>
    <mergeCell ref="B85:F85"/>
    <mergeCell ref="A86:F86"/>
    <mergeCell ref="B87:F87"/>
    <mergeCell ref="A88:F88"/>
    <mergeCell ref="A97:G97"/>
    <mergeCell ref="B99:F99"/>
    <mergeCell ref="B100:F100"/>
    <mergeCell ref="B101:F101"/>
    <mergeCell ref="A102:F102"/>
    <mergeCell ref="A104:G104"/>
    <mergeCell ref="B106:F106"/>
    <mergeCell ref="B107:F107"/>
    <mergeCell ref="B108:F108"/>
    <mergeCell ref="B109:F109"/>
    <mergeCell ref="B110:F110"/>
    <mergeCell ref="B111:F111"/>
    <mergeCell ref="B112:F112"/>
    <mergeCell ref="A113:F113"/>
    <mergeCell ref="B117:F117"/>
    <mergeCell ref="B118:F118"/>
    <mergeCell ref="B119:F119"/>
    <mergeCell ref="B120:F120"/>
    <mergeCell ref="B121:F121"/>
    <mergeCell ref="B122:F122"/>
    <mergeCell ref="B123:F123"/>
    <mergeCell ref="A124:F124"/>
    <mergeCell ref="B125:F125"/>
    <mergeCell ref="A126:F126"/>
    <mergeCell ref="B130:F130"/>
    <mergeCell ref="B131:F131"/>
    <mergeCell ref="B132:F132"/>
    <mergeCell ref="B133:F133"/>
    <mergeCell ref="B134:F134"/>
    <mergeCell ref="B135:F135"/>
    <mergeCell ref="B136:F136"/>
    <mergeCell ref="A137:E137"/>
    <mergeCell ref="A139:G139"/>
    <mergeCell ref="B141:E141"/>
    <mergeCell ref="B142:E142"/>
    <mergeCell ref="B143:E143"/>
    <mergeCell ref="B144:E144"/>
    <mergeCell ref="B145:E145"/>
    <mergeCell ref="B146:E146"/>
    <mergeCell ref="B147:E147"/>
    <mergeCell ref="B148:E148"/>
    <mergeCell ref="A149:F149"/>
    <mergeCell ref="A151:G151"/>
    <mergeCell ref="B153:F153"/>
    <mergeCell ref="B154:F154"/>
    <mergeCell ref="B155:F155"/>
    <mergeCell ref="B156:F156"/>
    <mergeCell ref="B157:F157"/>
    <mergeCell ref="A158:F158"/>
    <mergeCell ref="B159:F159"/>
    <mergeCell ref="A160:F160"/>
    <mergeCell ref="A162:G162"/>
    <mergeCell ref="A163:B163"/>
    <mergeCell ref="A164:B164"/>
    <mergeCell ref="A165:B165"/>
    <mergeCell ref="A166:B166"/>
    <mergeCell ref="A167:B167"/>
    <mergeCell ref="A168:F168"/>
    <mergeCell ref="A170:G170"/>
    <mergeCell ref="A171:G171"/>
    <mergeCell ref="B172:E172"/>
    <mergeCell ref="F172:G172"/>
    <mergeCell ref="B173:E173"/>
    <mergeCell ref="F173:G173"/>
    <mergeCell ref="B174:E174"/>
    <mergeCell ref="F174:G174"/>
    <mergeCell ref="B175:E175"/>
    <mergeCell ref="F175:G175"/>
  </mergeCells>
  <printOptions horizontalCentered="1"/>
  <pageMargins left="0.7875" right="0.39375" top="0.275694444444444" bottom="0.0784722222222222" header="0.511805555555555" footer="0.511805555555555"/>
  <pageSetup horizontalDpi="300" verticalDpi="300" orientation="portrait" paperSize="9" scale="60" copies="1"/>
  <rowBreaks count="1" manualBreakCount="1">
    <brk id="92" max="255" man="1"/>
  </rowBreaks>
  <drawing r:id="rId1"/>
</worksheet>
</file>

<file path=xl/worksheets/sheet2.xml><?xml version="1.0" encoding="utf-8"?>
<worksheet xmlns="http://schemas.openxmlformats.org/spreadsheetml/2006/main" xmlns:r="http://schemas.openxmlformats.org/officeDocument/2006/relationships">
  <dimension ref="A1:K177"/>
  <sheetViews>
    <sheetView view="pageBreakPreview" zoomScale="125" zoomScaleSheetLayoutView="125" zoomScalePageLayoutView="125" workbookViewId="0" topLeftCell="A25">
      <selection activeCell="I174" sqref="I174"/>
    </sheetView>
  </sheetViews>
  <sheetFormatPr defaultColWidth="9.140625" defaultRowHeight="12.75"/>
  <cols>
    <col min="1" max="1" width="15.8515625" style="1" customWidth="1"/>
    <col min="2" max="2" width="20.8515625" style="1" customWidth="1"/>
    <col min="3" max="3" width="20.8515625" style="2" customWidth="1"/>
    <col min="4" max="4" width="20.140625" style="2" customWidth="1"/>
    <col min="5" max="5" width="16.8515625" style="2" customWidth="1"/>
    <col min="6" max="6" width="15.8515625" style="3" customWidth="1"/>
    <col min="7" max="7" width="22.00390625" style="2" customWidth="1"/>
    <col min="8" max="8" width="10.57421875" style="0" customWidth="1"/>
    <col min="9" max="9" width="9.7109375" style="0" customWidth="1"/>
    <col min="10" max="10" width="8.7109375" style="0" customWidth="1"/>
    <col min="11" max="11" width="12.8515625" style="0" customWidth="1"/>
    <col min="12" max="257" width="8.7109375" style="0" customWidth="1"/>
  </cols>
  <sheetData>
    <row r="1" spans="1:7" ht="12.75">
      <c r="A1" s="4" t="s">
        <v>0</v>
      </c>
      <c r="B1" s="4"/>
      <c r="C1" s="4"/>
      <c r="D1" s="4"/>
      <c r="E1" s="4"/>
      <c r="F1" s="4"/>
      <c r="G1" s="4"/>
    </row>
    <row r="2" spans="1:7" ht="12.75">
      <c r="A2" s="4" t="s">
        <v>1</v>
      </c>
      <c r="B2" s="4"/>
      <c r="C2" s="4"/>
      <c r="D2" s="4"/>
      <c r="E2" s="4"/>
      <c r="F2" s="4"/>
      <c r="G2" s="4"/>
    </row>
    <row r="3" spans="1:7" ht="12.75">
      <c r="A3" s="4" t="s">
        <v>2</v>
      </c>
      <c r="B3" s="4"/>
      <c r="C3" s="4"/>
      <c r="D3" s="4"/>
      <c r="E3" s="4"/>
      <c r="F3" s="4"/>
      <c r="G3" s="4"/>
    </row>
    <row r="4" spans="1:7" ht="12.75">
      <c r="A4" s="4" t="s">
        <v>3</v>
      </c>
      <c r="B4" s="4"/>
      <c r="C4" s="4"/>
      <c r="D4" s="4"/>
      <c r="E4" s="4"/>
      <c r="F4" s="4"/>
      <c r="G4" s="4"/>
    </row>
    <row r="5" ht="12.75"/>
    <row r="6" ht="12.75"/>
    <row r="8" spans="1:7" s="6" customFormat="1" ht="48.75" customHeight="1">
      <c r="A8" s="5" t="s">
        <v>4</v>
      </c>
      <c r="B8" s="5"/>
      <c r="C8" s="5"/>
      <c r="D8" s="5"/>
      <c r="E8" s="5"/>
      <c r="F8" s="5"/>
      <c r="G8" s="5"/>
    </row>
    <row r="9" spans="1:7" s="6" customFormat="1" ht="12.75" customHeight="1">
      <c r="A9" s="7"/>
      <c r="B9" s="7"/>
      <c r="C9" s="7"/>
      <c r="D9" s="7"/>
      <c r="E9" s="7"/>
      <c r="F9" s="7"/>
      <c r="G9" s="7"/>
    </row>
    <row r="10" spans="1:7" ht="13.5" customHeight="1">
      <c r="A10" s="8" t="s">
        <v>5</v>
      </c>
      <c r="B10" s="8"/>
      <c r="C10" s="8"/>
      <c r="D10" s="8"/>
      <c r="E10" s="8"/>
      <c r="F10" s="9" t="s">
        <v>6</v>
      </c>
      <c r="G10" s="9"/>
    </row>
    <row r="11" spans="1:7" ht="13.5" customHeight="1">
      <c r="A11" s="8" t="s">
        <v>7</v>
      </c>
      <c r="B11" s="8"/>
      <c r="C11" s="8"/>
      <c r="D11" s="8"/>
      <c r="E11" s="8"/>
      <c r="F11" s="9" t="s">
        <v>8</v>
      </c>
      <c r="G11" s="9"/>
    </row>
    <row r="12" spans="1:7" s="6" customFormat="1" ht="18.75" customHeight="1">
      <c r="A12" s="10" t="s">
        <v>9</v>
      </c>
      <c r="B12" s="10"/>
      <c r="C12" s="10"/>
      <c r="D12" s="11"/>
      <c r="E12" s="11"/>
      <c r="F12" s="12"/>
      <c r="G12" s="11"/>
    </row>
    <row r="13" spans="1:7" s="6" customFormat="1" ht="8.25" customHeight="1">
      <c r="A13" s="13"/>
      <c r="B13" s="14"/>
      <c r="C13" s="11"/>
      <c r="D13" s="11"/>
      <c r="E13" s="11"/>
      <c r="F13" s="12"/>
      <c r="G13" s="11"/>
    </row>
    <row r="14" spans="1:7" s="6" customFormat="1" ht="54" customHeight="1">
      <c r="A14" s="15" t="s">
        <v>10</v>
      </c>
      <c r="B14" s="15"/>
      <c r="C14" s="15"/>
      <c r="D14" s="15"/>
      <c r="E14" s="15"/>
      <c r="F14" s="15"/>
      <c r="G14" s="15"/>
    </row>
    <row r="15" spans="1:7" s="6" customFormat="1" ht="9" customHeight="1">
      <c r="A15" s="13"/>
      <c r="B15" s="14"/>
      <c r="C15" s="11"/>
      <c r="D15" s="11"/>
      <c r="E15" s="11"/>
      <c r="F15" s="12"/>
      <c r="G15" s="11"/>
    </row>
    <row r="16" spans="1:7" s="6" customFormat="1" ht="12.95" customHeight="1">
      <c r="A16" s="16" t="s">
        <v>11</v>
      </c>
      <c r="B16" s="17" t="s">
        <v>12</v>
      </c>
      <c r="C16" s="17"/>
      <c r="D16" s="17"/>
      <c r="E16" s="17"/>
      <c r="F16" s="17"/>
      <c r="G16" s="18" t="s">
        <v>13</v>
      </c>
    </row>
    <row r="17" spans="1:7" s="19" customFormat="1" ht="12.95" customHeight="1">
      <c r="A17" s="16" t="s">
        <v>14</v>
      </c>
      <c r="B17" s="17" t="s">
        <v>15</v>
      </c>
      <c r="C17" s="17"/>
      <c r="D17" s="17"/>
      <c r="E17" s="17"/>
      <c r="F17" s="17"/>
      <c r="G17" s="18" t="s">
        <v>16</v>
      </c>
    </row>
    <row r="18" spans="1:7" s="19" customFormat="1" ht="12.95" customHeight="1">
      <c r="A18" s="16" t="s">
        <v>17</v>
      </c>
      <c r="B18" s="17" t="s">
        <v>18</v>
      </c>
      <c r="C18" s="17"/>
      <c r="D18" s="17"/>
      <c r="E18" s="17"/>
      <c r="F18" s="17"/>
      <c r="G18" s="18" t="s">
        <v>19</v>
      </c>
    </row>
    <row r="19" spans="1:7" s="19" customFormat="1" ht="12.95" customHeight="1">
      <c r="A19" s="16" t="s">
        <v>20</v>
      </c>
      <c r="B19" s="17" t="s">
        <v>21</v>
      </c>
      <c r="C19" s="17"/>
      <c r="D19" s="17"/>
      <c r="E19" s="17"/>
      <c r="F19" s="17"/>
      <c r="G19" s="20">
        <v>12</v>
      </c>
    </row>
    <row r="20" spans="1:7" s="6" customFormat="1" ht="15" customHeight="1">
      <c r="A20" s="13"/>
      <c r="B20" s="14"/>
      <c r="C20" s="11"/>
      <c r="D20" s="11"/>
      <c r="E20" s="11"/>
      <c r="F20" s="12"/>
      <c r="G20" s="11"/>
    </row>
    <row r="21" spans="1:7" s="6" customFormat="1" ht="12.95" customHeight="1">
      <c r="A21" s="7" t="s">
        <v>22</v>
      </c>
      <c r="B21" s="7"/>
      <c r="C21" s="7"/>
      <c r="D21" s="7"/>
      <c r="E21" s="7"/>
      <c r="F21" s="7"/>
      <c r="G21" s="7"/>
    </row>
    <row r="22" spans="1:7" s="6" customFormat="1" ht="12.95" customHeight="1">
      <c r="A22" s="13"/>
      <c r="B22" s="14"/>
      <c r="C22" s="11"/>
      <c r="D22" s="11"/>
      <c r="E22" s="11"/>
      <c r="F22" s="12"/>
      <c r="G22" s="11"/>
    </row>
    <row r="23" spans="1:7" s="6" customFormat="1" ht="27" customHeight="1">
      <c r="A23" s="21" t="s">
        <v>23</v>
      </c>
      <c r="B23" s="21"/>
      <c r="C23" s="21" t="s">
        <v>24</v>
      </c>
      <c r="D23" s="21"/>
      <c r="E23" s="21" t="s">
        <v>25</v>
      </c>
      <c r="F23" s="21"/>
      <c r="G23" s="21"/>
    </row>
    <row r="24" spans="1:7" s="6" customFormat="1" ht="13.5" customHeight="1">
      <c r="A24" s="22" t="s">
        <v>26</v>
      </c>
      <c r="B24" s="22"/>
      <c r="C24" s="22" t="s">
        <v>165</v>
      </c>
      <c r="D24" s="22"/>
      <c r="E24" s="22">
        <v>1</v>
      </c>
      <c r="F24" s="22"/>
      <c r="G24" s="22"/>
    </row>
    <row r="25" spans="1:7" s="6" customFormat="1" ht="13.55">
      <c r="A25" s="22"/>
      <c r="B25" s="22"/>
      <c r="C25" s="22"/>
      <c r="D25" s="22"/>
      <c r="E25" s="22"/>
      <c r="F25" s="22"/>
      <c r="G25" s="22"/>
    </row>
    <row r="26" spans="1:7" s="6" customFormat="1" ht="13.55">
      <c r="A26" s="22"/>
      <c r="B26" s="22"/>
      <c r="C26" s="22"/>
      <c r="D26" s="22"/>
      <c r="E26" s="22"/>
      <c r="F26" s="22"/>
      <c r="G26" s="22"/>
    </row>
    <row r="27" spans="1:7" s="6" customFormat="1" ht="13.55">
      <c r="A27" s="13"/>
      <c r="B27" s="14"/>
      <c r="C27" s="11"/>
      <c r="D27" s="11"/>
      <c r="E27" s="11"/>
      <c r="F27" s="12"/>
      <c r="G27" s="11"/>
    </row>
    <row r="28" spans="1:7" s="6" customFormat="1" ht="13.55">
      <c r="A28" s="7" t="s">
        <v>28</v>
      </c>
      <c r="B28" s="7"/>
      <c r="C28" s="7"/>
      <c r="D28" s="7"/>
      <c r="E28" s="7"/>
      <c r="F28" s="7"/>
      <c r="G28" s="7"/>
    </row>
    <row r="29" spans="1:7" s="6" customFormat="1" ht="12.75" customHeight="1">
      <c r="A29" s="10" t="s">
        <v>29</v>
      </c>
      <c r="B29" s="10"/>
      <c r="C29" s="10"/>
      <c r="D29" s="10"/>
      <c r="E29" s="10"/>
      <c r="F29" s="10"/>
      <c r="G29" s="10"/>
    </row>
    <row r="30" spans="1:7" s="6" customFormat="1" ht="9.95" customHeight="1">
      <c r="A30" s="13"/>
      <c r="B30" s="14"/>
      <c r="C30" s="11"/>
      <c r="D30" s="11"/>
      <c r="E30" s="11"/>
      <c r="F30" s="12"/>
      <c r="G30" s="11"/>
    </row>
    <row r="31" spans="1:7" s="25" customFormat="1" ht="25.5" customHeight="1">
      <c r="A31" s="21" t="s">
        <v>30</v>
      </c>
      <c r="B31" s="21"/>
      <c r="C31" s="21"/>
      <c r="D31" s="21"/>
      <c r="E31" s="21"/>
      <c r="F31" s="21"/>
      <c r="G31" s="21"/>
    </row>
    <row r="32" spans="1:7" s="25" customFormat="1" ht="13.5" customHeight="1">
      <c r="A32" s="26">
        <v>1</v>
      </c>
      <c r="B32" s="17" t="s">
        <v>31</v>
      </c>
      <c r="C32" s="17"/>
      <c r="D32" s="17"/>
      <c r="E32" s="17"/>
      <c r="F32" s="17"/>
      <c r="G32" s="27" t="s">
        <v>166</v>
      </c>
    </row>
    <row r="33" spans="1:7" ht="15" customHeight="1">
      <c r="A33" s="28">
        <v>2</v>
      </c>
      <c r="B33" s="8" t="s">
        <v>33</v>
      </c>
      <c r="C33" s="8"/>
      <c r="D33" s="8"/>
      <c r="E33" s="8"/>
      <c r="F33" s="8"/>
      <c r="G33" s="29">
        <v>1076.4</v>
      </c>
    </row>
    <row r="34" spans="1:7" ht="15" customHeight="1">
      <c r="A34" s="28">
        <v>3</v>
      </c>
      <c r="B34" s="8" t="s">
        <v>34</v>
      </c>
      <c r="C34" s="8"/>
      <c r="D34" s="8"/>
      <c r="E34" s="8"/>
      <c r="F34" s="8"/>
      <c r="G34" s="20" t="s">
        <v>35</v>
      </c>
    </row>
    <row r="35" spans="1:7" ht="15" customHeight="1">
      <c r="A35" s="28">
        <v>4</v>
      </c>
      <c r="B35" s="8" t="s">
        <v>36</v>
      </c>
      <c r="C35" s="8"/>
      <c r="D35" s="8"/>
      <c r="E35" s="8"/>
      <c r="F35" s="8"/>
      <c r="G35" s="20" t="s">
        <v>37</v>
      </c>
    </row>
    <row r="36" ht="9.75" customHeight="1">
      <c r="A36" s="30"/>
    </row>
    <row r="37" spans="1:7" ht="24.75" customHeight="1">
      <c r="A37" s="31" t="s">
        <v>38</v>
      </c>
      <c r="B37" s="31"/>
      <c r="C37" s="31"/>
      <c r="D37" s="31"/>
      <c r="E37" s="31"/>
      <c r="F37" s="31"/>
      <c r="G37" s="31"/>
    </row>
    <row r="38" spans="1:7" s="36" customFormat="1" ht="12.95" customHeight="1">
      <c r="A38" s="32">
        <v>1</v>
      </c>
      <c r="B38" s="33" t="s">
        <v>39</v>
      </c>
      <c r="C38" s="33"/>
      <c r="D38" s="33"/>
      <c r="E38" s="33"/>
      <c r="F38" s="34"/>
      <c r="G38" s="35" t="s">
        <v>40</v>
      </c>
    </row>
    <row r="39" spans="1:8" ht="12.95" customHeight="1">
      <c r="A39" s="28" t="s">
        <v>11</v>
      </c>
      <c r="B39" s="37" t="s">
        <v>41</v>
      </c>
      <c r="C39" s="37"/>
      <c r="D39" s="37"/>
      <c r="E39" s="37"/>
      <c r="F39" s="38"/>
      <c r="G39" s="39">
        <f>G33</f>
        <v>1076.4</v>
      </c>
      <c r="H39" s="40"/>
    </row>
    <row r="40" spans="1:8" ht="12.95" customHeight="1">
      <c r="A40" s="28" t="s">
        <v>14</v>
      </c>
      <c r="B40" s="37" t="s">
        <v>42</v>
      </c>
      <c r="C40" s="37"/>
      <c r="D40" s="37"/>
      <c r="E40" s="37"/>
      <c r="F40" s="38"/>
      <c r="G40" s="39">
        <v>0</v>
      </c>
      <c r="H40" s="40"/>
    </row>
    <row r="41" spans="1:8" ht="12.95" customHeight="1">
      <c r="A41" s="28" t="s">
        <v>17</v>
      </c>
      <c r="B41" s="37" t="s">
        <v>43</v>
      </c>
      <c r="C41" s="37"/>
      <c r="D41" s="37"/>
      <c r="E41" s="37"/>
      <c r="F41" s="38"/>
      <c r="G41" s="39">
        <v>0</v>
      </c>
      <c r="H41" s="40"/>
    </row>
    <row r="42" spans="1:8" ht="12.95" customHeight="1">
      <c r="A42" s="28" t="s">
        <v>20</v>
      </c>
      <c r="B42" s="37" t="s">
        <v>44</v>
      </c>
      <c r="C42" s="37"/>
      <c r="D42" s="37"/>
      <c r="E42" s="37"/>
      <c r="F42" s="38"/>
      <c r="G42" s="39">
        <v>0</v>
      </c>
      <c r="H42" s="40"/>
    </row>
    <row r="43" spans="1:8" ht="12.95" customHeight="1">
      <c r="A43" s="28" t="s">
        <v>45</v>
      </c>
      <c r="B43" s="37" t="s">
        <v>46</v>
      </c>
      <c r="C43" s="37"/>
      <c r="D43" s="37"/>
      <c r="E43" s="37"/>
      <c r="F43" s="38"/>
      <c r="G43" s="39">
        <v>0</v>
      </c>
      <c r="H43" s="40"/>
    </row>
    <row r="44" spans="1:8" ht="12.95" customHeight="1">
      <c r="A44" s="28" t="s">
        <v>47</v>
      </c>
      <c r="B44" s="37" t="s">
        <v>48</v>
      </c>
      <c r="C44" s="37"/>
      <c r="D44" s="37"/>
      <c r="E44" s="37"/>
      <c r="F44" s="38"/>
      <c r="G44" s="39">
        <v>0</v>
      </c>
      <c r="H44" s="40"/>
    </row>
    <row r="45" spans="1:8" ht="12.95" customHeight="1">
      <c r="A45" s="28" t="s">
        <v>49</v>
      </c>
      <c r="B45" s="37" t="s">
        <v>50</v>
      </c>
      <c r="C45" s="37"/>
      <c r="D45" s="37"/>
      <c r="E45" s="37"/>
      <c r="F45" s="38"/>
      <c r="G45" s="39">
        <v>0</v>
      </c>
      <c r="H45" s="40"/>
    </row>
    <row r="46" spans="1:7" ht="12.95" customHeight="1">
      <c r="A46" s="28" t="s">
        <v>51</v>
      </c>
      <c r="B46" s="37" t="s">
        <v>52</v>
      </c>
      <c r="C46" s="37"/>
      <c r="D46" s="37"/>
      <c r="E46" s="37"/>
      <c r="F46" s="41"/>
      <c r="G46" s="39">
        <v>0</v>
      </c>
    </row>
    <row r="47" spans="1:7" ht="12.95" customHeight="1">
      <c r="A47" s="42"/>
      <c r="B47" s="43" t="s">
        <v>53</v>
      </c>
      <c r="C47" s="43"/>
      <c r="D47" s="43"/>
      <c r="E47" s="43"/>
      <c r="F47" s="43"/>
      <c r="G47" s="44">
        <f>SUM(G39:G46)</f>
        <v>1076.4</v>
      </c>
    </row>
    <row r="48" ht="11.25" customHeight="1">
      <c r="A48" s="30"/>
    </row>
    <row r="49" spans="1:7" ht="24" customHeight="1">
      <c r="A49" s="31" t="s">
        <v>54</v>
      </c>
      <c r="B49" s="31"/>
      <c r="C49" s="31"/>
      <c r="D49" s="31"/>
      <c r="E49" s="31"/>
      <c r="F49" s="31"/>
      <c r="G49" s="31"/>
    </row>
    <row r="50" spans="1:7" ht="26.25" customHeight="1">
      <c r="A50" s="32">
        <v>2</v>
      </c>
      <c r="B50" s="43" t="s">
        <v>55</v>
      </c>
      <c r="C50" s="43"/>
      <c r="D50" s="43"/>
      <c r="E50" s="43"/>
      <c r="F50" s="43"/>
      <c r="G50" s="35" t="s">
        <v>40</v>
      </c>
    </row>
    <row r="51" spans="1:7" ht="12.95" customHeight="1">
      <c r="A51" s="28" t="s">
        <v>11</v>
      </c>
      <c r="B51" s="45" t="s">
        <v>56</v>
      </c>
      <c r="C51" s="46" t="s">
        <v>57</v>
      </c>
      <c r="D51" s="46"/>
      <c r="E51" s="46"/>
      <c r="F51" s="46"/>
      <c r="G51" s="130">
        <f>(2*26*2.9)-0.06*G33</f>
        <v>86.216</v>
      </c>
    </row>
    <row r="52" spans="1:7" ht="12.95" customHeight="1">
      <c r="A52" s="28" t="s">
        <v>14</v>
      </c>
      <c r="B52" s="45" t="s">
        <v>58</v>
      </c>
      <c r="C52" s="48"/>
      <c r="D52" s="49"/>
      <c r="E52" s="48"/>
      <c r="F52" s="50"/>
      <c r="G52" s="50">
        <f>22*12.5</f>
        <v>275</v>
      </c>
    </row>
    <row r="53" spans="1:8" ht="12.95" customHeight="1">
      <c r="A53" s="28" t="s">
        <v>17</v>
      </c>
      <c r="B53" s="8" t="s">
        <v>59</v>
      </c>
      <c r="C53" s="8"/>
      <c r="D53" s="8"/>
      <c r="E53" s="8"/>
      <c r="F53" s="8"/>
      <c r="G53" s="50">
        <v>0</v>
      </c>
      <c r="H53" s="51"/>
    </row>
    <row r="54" spans="1:8" ht="12.95" customHeight="1">
      <c r="A54" s="28" t="s">
        <v>20</v>
      </c>
      <c r="B54" s="8" t="s">
        <v>60</v>
      </c>
      <c r="C54" s="8"/>
      <c r="D54" s="8"/>
      <c r="E54" s="8"/>
      <c r="F54" s="8"/>
      <c r="G54" s="50">
        <v>0</v>
      </c>
      <c r="H54" s="52"/>
    </row>
    <row r="55" spans="1:8" ht="12.95" customHeight="1">
      <c r="A55" s="28" t="s">
        <v>45</v>
      </c>
      <c r="B55" s="8" t="s">
        <v>167</v>
      </c>
      <c r="C55" s="8"/>
      <c r="D55" s="8"/>
      <c r="E55" s="8"/>
      <c r="F55" s="8"/>
      <c r="G55" s="50">
        <v>2.25</v>
      </c>
      <c r="H55" s="52"/>
    </row>
    <row r="56" spans="1:8" ht="12.95" customHeight="1">
      <c r="A56" s="28" t="s">
        <v>47</v>
      </c>
      <c r="B56" s="8" t="s">
        <v>62</v>
      </c>
      <c r="C56" s="8"/>
      <c r="D56" s="8"/>
      <c r="E56" s="8"/>
      <c r="F56" s="8"/>
      <c r="G56" s="50">
        <v>75</v>
      </c>
      <c r="H56" s="52"/>
    </row>
    <row r="57" spans="1:7" ht="15" customHeight="1">
      <c r="A57" s="42"/>
      <c r="B57" s="43" t="s">
        <v>63</v>
      </c>
      <c r="C57" s="43"/>
      <c r="D57" s="43"/>
      <c r="E57" s="43"/>
      <c r="F57" s="43"/>
      <c r="G57" s="44">
        <f>SUM(G51:G56)</f>
        <v>438.466</v>
      </c>
    </row>
    <row r="58" ht="9.95" customHeight="1">
      <c r="A58" s="30"/>
    </row>
    <row r="59" spans="1:8" ht="22.5" customHeight="1">
      <c r="A59" s="31" t="s">
        <v>64</v>
      </c>
      <c r="B59" s="31"/>
      <c r="C59" s="31"/>
      <c r="D59" s="31"/>
      <c r="E59" s="31"/>
      <c r="F59" s="31"/>
      <c r="G59" s="31"/>
      <c r="H59" s="51"/>
    </row>
    <row r="60" spans="1:8" ht="12.95" customHeight="1">
      <c r="A60" s="32">
        <v>3</v>
      </c>
      <c r="B60" s="43" t="s">
        <v>65</v>
      </c>
      <c r="C60" s="43"/>
      <c r="D60" s="43"/>
      <c r="E60" s="43"/>
      <c r="F60" s="43"/>
      <c r="G60" s="35" t="s">
        <v>40</v>
      </c>
      <c r="H60" s="53"/>
    </row>
    <row r="61" spans="1:11" ht="12.95" customHeight="1">
      <c r="A61" s="28" t="s">
        <v>11</v>
      </c>
      <c r="B61" s="8" t="s">
        <v>66</v>
      </c>
      <c r="C61" s="8"/>
      <c r="D61" s="8"/>
      <c r="E61" s="8"/>
      <c r="F61" s="8"/>
      <c r="G61" s="39">
        <v>15.07</v>
      </c>
      <c r="H61" s="54"/>
      <c r="K61" s="55"/>
    </row>
    <row r="62" spans="1:8" ht="12.95" customHeight="1">
      <c r="A62" s="28" t="s">
        <v>14</v>
      </c>
      <c r="B62" s="8" t="s">
        <v>67</v>
      </c>
      <c r="C62" s="8"/>
      <c r="D62" s="8"/>
      <c r="E62" s="8"/>
      <c r="F62" s="8"/>
      <c r="G62" s="39">
        <v>0</v>
      </c>
      <c r="H62" s="56"/>
    </row>
    <row r="63" spans="1:7" ht="12.95" customHeight="1">
      <c r="A63" s="28" t="s">
        <v>17</v>
      </c>
      <c r="B63" s="8" t="s">
        <v>68</v>
      </c>
      <c r="C63" s="8"/>
      <c r="D63" s="8"/>
      <c r="E63" s="8"/>
      <c r="F63" s="8"/>
      <c r="G63" s="39">
        <v>0</v>
      </c>
    </row>
    <row r="64" spans="1:7" ht="12.95" customHeight="1">
      <c r="A64" s="28" t="s">
        <v>20</v>
      </c>
      <c r="B64" s="8" t="s">
        <v>168</v>
      </c>
      <c r="C64" s="8"/>
      <c r="D64" s="8"/>
      <c r="E64" s="8"/>
      <c r="F64" s="8"/>
      <c r="G64" s="39">
        <v>0</v>
      </c>
    </row>
    <row r="65" spans="1:7" ht="12.95" customHeight="1">
      <c r="A65" s="42"/>
      <c r="B65" s="43" t="s">
        <v>69</v>
      </c>
      <c r="C65" s="43"/>
      <c r="D65" s="43"/>
      <c r="E65" s="43"/>
      <c r="F65" s="43"/>
      <c r="G65" s="57">
        <f>SUM(G61:G64)</f>
        <v>15.07</v>
      </c>
    </row>
    <row r="66" ht="12.75" customHeight="1">
      <c r="A66" s="30"/>
    </row>
    <row r="67" spans="1:7" s="25" customFormat="1" ht="21" customHeight="1">
      <c r="A67" s="10" t="s">
        <v>70</v>
      </c>
      <c r="B67" s="10"/>
      <c r="C67" s="10"/>
      <c r="D67" s="10"/>
      <c r="E67" s="10"/>
      <c r="F67" s="10"/>
      <c r="G67" s="10"/>
    </row>
    <row r="68" spans="1:8" s="25" customFormat="1" ht="15" customHeight="1">
      <c r="A68" s="10" t="s">
        <v>71</v>
      </c>
      <c r="B68" s="10"/>
      <c r="C68" s="10"/>
      <c r="D68" s="10"/>
      <c r="E68" s="10"/>
      <c r="F68" s="10"/>
      <c r="G68" s="10"/>
      <c r="H68" s="58"/>
    </row>
    <row r="69" ht="11.25" customHeight="1">
      <c r="A69" s="59"/>
    </row>
    <row r="70" spans="1:7" ht="12.95" customHeight="1">
      <c r="A70" s="60" t="s">
        <v>72</v>
      </c>
      <c r="B70" s="61" t="s">
        <v>73</v>
      </c>
      <c r="C70" s="61"/>
      <c r="D70" s="61"/>
      <c r="E70" s="61"/>
      <c r="F70" s="62" t="s">
        <v>74</v>
      </c>
      <c r="G70" s="61" t="s">
        <v>40</v>
      </c>
    </row>
    <row r="71" spans="1:7" ht="12.95" customHeight="1">
      <c r="A71" s="28" t="s">
        <v>11</v>
      </c>
      <c r="B71" s="8" t="s">
        <v>75</v>
      </c>
      <c r="C71" s="8"/>
      <c r="D71" s="8"/>
      <c r="E71" s="8"/>
      <c r="F71" s="63">
        <v>0.2</v>
      </c>
      <c r="G71" s="64">
        <f>ROUND($G$47*F71,2)</f>
        <v>215.28</v>
      </c>
    </row>
    <row r="72" spans="1:7" ht="12.95" customHeight="1">
      <c r="A72" s="28" t="s">
        <v>14</v>
      </c>
      <c r="B72" s="8" t="s">
        <v>76</v>
      </c>
      <c r="C72" s="8"/>
      <c r="D72" s="8"/>
      <c r="E72" s="8"/>
      <c r="F72" s="63">
        <v>0.015</v>
      </c>
      <c r="G72" s="64">
        <f>ROUND($G$47*F72,2)</f>
        <v>16.15</v>
      </c>
    </row>
    <row r="73" spans="1:7" ht="12.95" customHeight="1">
      <c r="A73" s="28" t="s">
        <v>17</v>
      </c>
      <c r="B73" s="8" t="s">
        <v>77</v>
      </c>
      <c r="C73" s="8"/>
      <c r="D73" s="8"/>
      <c r="E73" s="8"/>
      <c r="F73" s="63">
        <v>0.01</v>
      </c>
      <c r="G73" s="64">
        <f>ROUND($G$47*F73,2)</f>
        <v>10.76</v>
      </c>
    </row>
    <row r="74" spans="1:7" ht="12.95" customHeight="1">
      <c r="A74" s="28" t="s">
        <v>20</v>
      </c>
      <c r="B74" s="8" t="s">
        <v>78</v>
      </c>
      <c r="C74" s="8"/>
      <c r="D74" s="8"/>
      <c r="E74" s="8"/>
      <c r="F74" s="63">
        <v>0.002</v>
      </c>
      <c r="G74" s="64">
        <f>ROUND($G$47*F74,2)</f>
        <v>2.15</v>
      </c>
    </row>
    <row r="75" spans="1:7" ht="12.95" customHeight="1">
      <c r="A75" s="28" t="s">
        <v>45</v>
      </c>
      <c r="B75" s="8" t="s">
        <v>79</v>
      </c>
      <c r="C75" s="8"/>
      <c r="D75" s="8"/>
      <c r="E75" s="8"/>
      <c r="F75" s="63">
        <v>0.025</v>
      </c>
      <c r="G75" s="64">
        <f>ROUND($G$47*F75,2)</f>
        <v>26.91</v>
      </c>
    </row>
    <row r="76" spans="1:7" ht="12.95" customHeight="1">
      <c r="A76" s="28" t="s">
        <v>47</v>
      </c>
      <c r="B76" s="8" t="s">
        <v>80</v>
      </c>
      <c r="C76" s="8"/>
      <c r="D76" s="8"/>
      <c r="E76" s="8"/>
      <c r="F76" s="63">
        <v>0.08</v>
      </c>
      <c r="G76" s="64">
        <f>ROUND($G$47*F76,2)</f>
        <v>86.11</v>
      </c>
    </row>
    <row r="77" spans="1:7" s="25" customFormat="1" ht="12.95" customHeight="1">
      <c r="A77" s="28" t="s">
        <v>49</v>
      </c>
      <c r="B77" s="8" t="s">
        <v>81</v>
      </c>
      <c r="C77" s="8"/>
      <c r="D77" s="8"/>
      <c r="E77" s="8"/>
      <c r="F77" s="63">
        <v>0.015</v>
      </c>
      <c r="G77" s="65">
        <f>ROUND($G$47*F77,2)</f>
        <v>16.15</v>
      </c>
    </row>
    <row r="78" spans="1:7" ht="12.95" customHeight="1">
      <c r="A78" s="66" t="s">
        <v>51</v>
      </c>
      <c r="B78" s="67" t="s">
        <v>82</v>
      </c>
      <c r="C78" s="67"/>
      <c r="D78" s="67"/>
      <c r="E78" s="67"/>
      <c r="F78" s="63">
        <v>0.006</v>
      </c>
      <c r="G78" s="64">
        <f>ROUND($G$47*F78,2)</f>
        <v>6.46</v>
      </c>
    </row>
    <row r="79" spans="1:7" ht="12.95" customHeight="1">
      <c r="A79" s="32" t="s">
        <v>83</v>
      </c>
      <c r="B79" s="32"/>
      <c r="C79" s="32"/>
      <c r="D79" s="32"/>
      <c r="E79" s="32"/>
      <c r="F79" s="68" t="s">
        <f>SUM(F71:F78)</f>
        <v>360</v>
      </c>
      <c r="G79" s="69">
        <f>ROUND(SUM(G71:G78),2)</f>
        <v>379.97</v>
      </c>
    </row>
    <row r="80" ht="15" customHeight="1">
      <c r="A80" s="30"/>
    </row>
    <row r="81" spans="1:7" ht="15" customHeight="1">
      <c r="A81" s="31" t="s">
        <v>84</v>
      </c>
      <c r="B81" s="31"/>
      <c r="C81" s="31"/>
      <c r="D81" s="31"/>
      <c r="E81" s="31"/>
      <c r="F81" s="31"/>
      <c r="G81" s="31"/>
    </row>
    <row r="82" ht="9.75" customHeight="1">
      <c r="A82" s="30"/>
    </row>
    <row r="83" spans="1:8" ht="12.95" customHeight="1">
      <c r="A83" s="60" t="s">
        <v>85</v>
      </c>
      <c r="B83" s="70" t="s">
        <v>86</v>
      </c>
      <c r="C83" s="70"/>
      <c r="D83" s="70"/>
      <c r="E83" s="70"/>
      <c r="F83" s="70"/>
      <c r="G83" s="71" t="s">
        <v>40</v>
      </c>
      <c r="H83" s="72" t="s">
        <v>74</v>
      </c>
    </row>
    <row r="84" spans="1:8" ht="12.95" customHeight="1">
      <c r="A84" s="28" t="s">
        <v>11</v>
      </c>
      <c r="B84" s="8" t="s">
        <v>87</v>
      </c>
      <c r="C84" s="8"/>
      <c r="D84" s="8"/>
      <c r="E84" s="8"/>
      <c r="F84" s="8"/>
      <c r="G84" s="47">
        <f>ROUND($G$47*H84,2)</f>
        <v>89.66</v>
      </c>
      <c r="H84" s="73">
        <v>0.0833</v>
      </c>
    </row>
    <row r="85" spans="1:8" ht="12.95" customHeight="1">
      <c r="A85" s="66" t="s">
        <v>14</v>
      </c>
      <c r="B85" s="67" t="s">
        <v>88</v>
      </c>
      <c r="C85" s="67"/>
      <c r="D85" s="67"/>
      <c r="E85" s="67"/>
      <c r="F85" s="67"/>
      <c r="G85" s="47">
        <f>ROUND($G$47*H85,2)</f>
        <v>29.92</v>
      </c>
      <c r="H85" s="73">
        <v>0.0278</v>
      </c>
    </row>
    <row r="86" spans="1:8" ht="12.95" customHeight="1">
      <c r="A86" s="74" t="s">
        <v>89</v>
      </c>
      <c r="B86" s="74"/>
      <c r="C86" s="74"/>
      <c r="D86" s="74"/>
      <c r="E86" s="74"/>
      <c r="F86" s="74"/>
      <c r="G86" s="75">
        <f>G84+G85</f>
        <v>119.58</v>
      </c>
      <c r="H86" s="73" t="s">
        <f>H84+H85</f>
        <v>361</v>
      </c>
    </row>
    <row r="87" spans="1:8" s="25" customFormat="1" ht="12.95" customHeight="1">
      <c r="A87" s="76" t="s">
        <v>17</v>
      </c>
      <c r="B87" s="17" t="s">
        <v>90</v>
      </c>
      <c r="C87" s="17"/>
      <c r="D87" s="17"/>
      <c r="E87" s="17"/>
      <c r="F87" s="17"/>
      <c r="G87" s="47">
        <f>ROUND($G$47*H87,2)</f>
        <v>42.21</v>
      </c>
      <c r="H87" s="73">
        <f>F79*H86</f>
        <v>0.0392183</v>
      </c>
    </row>
    <row r="88" spans="1:8" ht="12.95" customHeight="1">
      <c r="A88" s="21" t="s">
        <v>83</v>
      </c>
      <c r="B88" s="21"/>
      <c r="C88" s="21"/>
      <c r="D88" s="21"/>
      <c r="E88" s="21"/>
      <c r="F88" s="21"/>
      <c r="G88" s="77">
        <f>G86+G87</f>
        <v>161.79</v>
      </c>
      <c r="H88" s="73" t="s">
        <f>H86+H87</f>
        <v>362</v>
      </c>
    </row>
    <row r="89" spans="1:8" ht="12.95" customHeight="1">
      <c r="A89" s="78"/>
      <c r="B89" s="78"/>
      <c r="C89" s="78"/>
      <c r="D89" s="78"/>
      <c r="E89" s="78"/>
      <c r="F89" s="79"/>
      <c r="G89" s="80"/>
      <c r="H89" s="73"/>
    </row>
    <row r="90" spans="1:8" ht="12.95" customHeight="1">
      <c r="A90" s="78"/>
      <c r="B90" s="78"/>
      <c r="C90" s="78"/>
      <c r="D90" s="78"/>
      <c r="E90" s="78"/>
      <c r="F90" s="79"/>
      <c r="G90" s="80"/>
      <c r="H90" s="73"/>
    </row>
    <row r="91" spans="1:8" ht="12.95" customHeight="1">
      <c r="A91" s="78"/>
      <c r="B91" s="78"/>
      <c r="C91" s="78"/>
      <c r="D91" s="78"/>
      <c r="E91" s="78"/>
      <c r="F91" s="79"/>
      <c r="G91" s="80"/>
      <c r="H91" s="73"/>
    </row>
    <row r="92" spans="1:8" ht="12.95" customHeight="1">
      <c r="A92" s="78"/>
      <c r="B92" s="78"/>
      <c r="C92" s="78"/>
      <c r="D92" s="78"/>
      <c r="E92" s="78"/>
      <c r="F92" s="79"/>
      <c r="G92" s="80"/>
      <c r="H92" s="73"/>
    </row>
    <row r="93" spans="1:8" ht="12.95" customHeight="1">
      <c r="A93" s="78"/>
      <c r="B93" s="78"/>
      <c r="C93" s="78"/>
      <c r="D93" s="78"/>
      <c r="E93" s="78"/>
      <c r="F93" s="79"/>
      <c r="G93" s="80"/>
      <c r="H93" s="73"/>
    </row>
    <row r="94" spans="1:8" ht="12.95" customHeight="1">
      <c r="A94" s="78"/>
      <c r="B94" s="78"/>
      <c r="C94" s="78"/>
      <c r="D94" s="78"/>
      <c r="E94" s="78"/>
      <c r="F94" s="79"/>
      <c r="G94" s="80"/>
      <c r="H94" s="73"/>
    </row>
    <row r="95" spans="1:8" ht="15" customHeight="1">
      <c r="A95" s="30"/>
      <c r="H95" s="72"/>
    </row>
    <row r="96" spans="1:8" ht="15" customHeight="1">
      <c r="A96" s="30"/>
      <c r="H96" s="72"/>
    </row>
    <row r="97" spans="1:8" ht="15" customHeight="1">
      <c r="A97" s="31" t="s">
        <v>91</v>
      </c>
      <c r="B97" s="31"/>
      <c r="C97" s="31"/>
      <c r="D97" s="31"/>
      <c r="E97" s="31"/>
      <c r="F97" s="31"/>
      <c r="G97" s="31"/>
      <c r="H97" s="72"/>
    </row>
    <row r="98" spans="1:8" ht="9.75" customHeight="1">
      <c r="A98" s="30"/>
      <c r="H98" s="72"/>
    </row>
    <row r="99" spans="1:8" ht="12.95" customHeight="1">
      <c r="A99" s="60" t="s">
        <v>92</v>
      </c>
      <c r="B99" s="70" t="s">
        <v>93</v>
      </c>
      <c r="C99" s="70"/>
      <c r="D99" s="70"/>
      <c r="E99" s="70"/>
      <c r="F99" s="70"/>
      <c r="G99" s="71" t="s">
        <v>40</v>
      </c>
      <c r="H99" s="72" t="s">
        <v>74</v>
      </c>
    </row>
    <row r="100" spans="1:8" ht="12.95" customHeight="1">
      <c r="A100" s="28" t="s">
        <v>11</v>
      </c>
      <c r="B100" s="8" t="s">
        <v>94</v>
      </c>
      <c r="C100" s="8"/>
      <c r="D100" s="8"/>
      <c r="E100" s="8"/>
      <c r="F100" s="8"/>
      <c r="G100" s="47">
        <f>ROUND(G47*H100,2)</f>
        <v>0.75</v>
      </c>
      <c r="H100" s="73">
        <v>0.0007</v>
      </c>
    </row>
    <row r="101" spans="1:8" ht="12.95" customHeight="1">
      <c r="A101" s="66" t="s">
        <v>14</v>
      </c>
      <c r="B101" s="67" t="s">
        <v>95</v>
      </c>
      <c r="C101" s="67"/>
      <c r="D101" s="67"/>
      <c r="E101" s="67"/>
      <c r="F101" s="67"/>
      <c r="G101" s="47">
        <f>ROUND(G47*H101,2)</f>
        <v>0.32</v>
      </c>
      <c r="H101" s="73">
        <v>0.0003</v>
      </c>
    </row>
    <row r="102" spans="1:8" ht="12.95" customHeight="1">
      <c r="A102" s="21" t="s">
        <v>83</v>
      </c>
      <c r="B102" s="21"/>
      <c r="C102" s="21"/>
      <c r="D102" s="21"/>
      <c r="E102" s="21"/>
      <c r="F102" s="21"/>
      <c r="G102" s="44">
        <f>SUM(G100:G101)</f>
        <v>1.07</v>
      </c>
      <c r="H102" s="73" t="s">
        <f>H100+H101</f>
        <v>363</v>
      </c>
    </row>
    <row r="103" spans="1:8" ht="13.5" customHeight="1">
      <c r="A103" s="30"/>
      <c r="H103" s="72"/>
    </row>
    <row r="104" spans="1:8" ht="15" customHeight="1">
      <c r="A104" s="81" t="s">
        <v>96</v>
      </c>
      <c r="B104" s="81"/>
      <c r="C104" s="81"/>
      <c r="D104" s="81"/>
      <c r="E104" s="81"/>
      <c r="F104" s="81"/>
      <c r="G104" s="81"/>
      <c r="H104" s="72"/>
    </row>
    <row r="105" spans="1:8" ht="9.75" customHeight="1">
      <c r="A105" s="30"/>
      <c r="H105" s="72"/>
    </row>
    <row r="106" spans="1:8" ht="12.95" customHeight="1">
      <c r="A106" s="60" t="s">
        <v>97</v>
      </c>
      <c r="B106" s="70" t="s">
        <v>98</v>
      </c>
      <c r="C106" s="70"/>
      <c r="D106" s="70"/>
      <c r="E106" s="70"/>
      <c r="F106" s="70"/>
      <c r="G106" s="61" t="s">
        <v>40</v>
      </c>
      <c r="H106" s="72"/>
    </row>
    <row r="107" spans="1:8" ht="12.95" customHeight="1">
      <c r="A107" s="28" t="s">
        <v>11</v>
      </c>
      <c r="B107" s="8" t="s">
        <v>99</v>
      </c>
      <c r="C107" s="8"/>
      <c r="D107" s="8"/>
      <c r="E107" s="8"/>
      <c r="F107" s="8"/>
      <c r="G107" s="64">
        <f>ROUND($G$47*H107,2)</f>
        <v>4.52</v>
      </c>
      <c r="H107" s="82">
        <v>0.0042</v>
      </c>
    </row>
    <row r="108" spans="1:8" ht="12.95" customHeight="1">
      <c r="A108" s="28" t="s">
        <v>14</v>
      </c>
      <c r="B108" s="8" t="s">
        <v>100</v>
      </c>
      <c r="C108" s="8"/>
      <c r="D108" s="8"/>
      <c r="E108" s="8"/>
      <c r="F108" s="8"/>
      <c r="G108" s="64">
        <f>ROUND($G$47*H108,2)</f>
        <v>0.32</v>
      </c>
      <c r="H108" s="83">
        <v>0.0003</v>
      </c>
    </row>
    <row r="109" spans="1:8" ht="12.95" customHeight="1">
      <c r="A109" s="28" t="s">
        <v>17</v>
      </c>
      <c r="B109" s="8" t="s">
        <v>101</v>
      </c>
      <c r="C109" s="8"/>
      <c r="D109" s="8"/>
      <c r="E109" s="8"/>
      <c r="F109" s="8"/>
      <c r="G109" s="64">
        <f>ROUND($G$47*H109,2)</f>
        <v>2.26</v>
      </c>
      <c r="H109" s="83">
        <v>0.0021</v>
      </c>
    </row>
    <row r="110" spans="1:8" ht="12.95" customHeight="1">
      <c r="A110" s="28" t="s">
        <v>20</v>
      </c>
      <c r="B110" s="8" t="s">
        <v>102</v>
      </c>
      <c r="C110" s="8"/>
      <c r="D110" s="8"/>
      <c r="E110" s="8"/>
      <c r="F110" s="8"/>
      <c r="G110" s="64">
        <f>ROUND($G$47*H110,2)</f>
        <v>0.43</v>
      </c>
      <c r="H110" s="83">
        <v>0.0004</v>
      </c>
    </row>
    <row r="111" spans="1:8" ht="12.95" customHeight="1">
      <c r="A111" s="28" t="s">
        <v>45</v>
      </c>
      <c r="B111" s="8" t="s">
        <v>103</v>
      </c>
      <c r="C111" s="8"/>
      <c r="D111" s="8"/>
      <c r="E111" s="8"/>
      <c r="F111" s="8"/>
      <c r="G111" s="64">
        <f>ROUND($G$47*H111,2)</f>
        <v>0.15</v>
      </c>
      <c r="H111" s="83">
        <f>F79*H110</f>
        <v>0.0001412</v>
      </c>
    </row>
    <row r="112" spans="1:8" ht="12.95" customHeight="1">
      <c r="A112" s="66" t="s">
        <v>47</v>
      </c>
      <c r="B112" s="8" t="s">
        <v>104</v>
      </c>
      <c r="C112" s="8"/>
      <c r="D112" s="8"/>
      <c r="E112" s="8"/>
      <c r="F112" s="8"/>
      <c r="G112" s="64">
        <f>ROUND($G$47*H112,2)</f>
        <v>43.06</v>
      </c>
      <c r="H112" s="84">
        <v>0.04</v>
      </c>
    </row>
    <row r="113" spans="1:8" ht="12.95" customHeight="1">
      <c r="A113" s="21" t="s">
        <v>83</v>
      </c>
      <c r="B113" s="21"/>
      <c r="C113" s="21"/>
      <c r="D113" s="21"/>
      <c r="E113" s="21"/>
      <c r="F113" s="21"/>
      <c r="G113" s="85">
        <f>SUM(G107:G112)</f>
        <v>50.74</v>
      </c>
      <c r="H113" s="86" t="s">
        <f>SUM(H107:H112)</f>
        <v>364</v>
      </c>
    </row>
    <row r="114" spans="1:8" ht="13.55">
      <c r="A114" s="87"/>
      <c r="H114" s="72"/>
    </row>
    <row r="115" spans="1:8" ht="13.55">
      <c r="A115" s="88" t="s">
        <v>105</v>
      </c>
      <c r="H115" s="72"/>
    </row>
    <row r="116" spans="1:8" ht="9.75" customHeight="1">
      <c r="A116" s="30"/>
      <c r="H116" s="72"/>
    </row>
    <row r="117" spans="1:8" ht="12.95" customHeight="1">
      <c r="A117" s="60" t="s">
        <v>106</v>
      </c>
      <c r="B117" s="70" t="s">
        <v>107</v>
      </c>
      <c r="C117" s="70"/>
      <c r="D117" s="70"/>
      <c r="E117" s="70"/>
      <c r="F117" s="70"/>
      <c r="G117" s="61" t="s">
        <v>40</v>
      </c>
      <c r="H117" s="89" t="s">
        <v>74</v>
      </c>
    </row>
    <row r="118" spans="1:8" ht="12.95" customHeight="1">
      <c r="A118" s="28" t="s">
        <v>11</v>
      </c>
      <c r="B118" s="8" t="s">
        <v>108</v>
      </c>
      <c r="C118" s="8"/>
      <c r="D118" s="8"/>
      <c r="E118" s="8"/>
      <c r="F118" s="8"/>
      <c r="G118" s="64">
        <f>ROUND($G$47*H118,2)</f>
        <v>89.66</v>
      </c>
      <c r="H118" s="90">
        <v>0.0833</v>
      </c>
    </row>
    <row r="119" spans="1:8" ht="12.95" customHeight="1">
      <c r="A119" s="28" t="s">
        <v>14</v>
      </c>
      <c r="B119" s="8" t="s">
        <v>109</v>
      </c>
      <c r="C119" s="8"/>
      <c r="D119" s="8"/>
      <c r="E119" s="8"/>
      <c r="F119" s="8"/>
      <c r="G119" s="64">
        <f>ROUND($G$47*H119,2)</f>
        <v>14.96</v>
      </c>
      <c r="H119" s="90">
        <v>0.0139</v>
      </c>
    </row>
    <row r="120" spans="1:8" ht="12.95" customHeight="1">
      <c r="A120" s="28" t="s">
        <v>17</v>
      </c>
      <c r="B120" s="8" t="s">
        <v>110</v>
      </c>
      <c r="C120" s="8"/>
      <c r="D120" s="8"/>
      <c r="E120" s="8"/>
      <c r="F120" s="8"/>
      <c r="G120" s="64">
        <f>ROUND($G$47*H120,2)</f>
        <v>0.22</v>
      </c>
      <c r="H120" s="90">
        <v>0.0002</v>
      </c>
    </row>
    <row r="121" spans="1:8" ht="12.95" customHeight="1">
      <c r="A121" s="28" t="s">
        <v>20</v>
      </c>
      <c r="B121" s="8" t="s">
        <v>111</v>
      </c>
      <c r="C121" s="8"/>
      <c r="D121" s="8"/>
      <c r="E121" s="8"/>
      <c r="F121" s="8"/>
      <c r="G121" s="64">
        <f>ROUND($G$47*H121,2)</f>
        <v>3.01</v>
      </c>
      <c r="H121" s="90">
        <v>0.0028</v>
      </c>
    </row>
    <row r="122" spans="1:8" ht="12.95" customHeight="1">
      <c r="A122" s="28" t="s">
        <v>45</v>
      </c>
      <c r="B122" s="8" t="s">
        <v>112</v>
      </c>
      <c r="C122" s="8"/>
      <c r="D122" s="8"/>
      <c r="E122" s="8"/>
      <c r="F122" s="8"/>
      <c r="G122" s="64">
        <f>ROUND($G$47*H122,2)</f>
        <v>0.32</v>
      </c>
      <c r="H122" s="90">
        <v>0.0003</v>
      </c>
    </row>
    <row r="123" spans="1:8" ht="12.95" customHeight="1">
      <c r="A123" s="66" t="s">
        <v>47</v>
      </c>
      <c r="B123" s="67" t="s">
        <v>52</v>
      </c>
      <c r="C123" s="67"/>
      <c r="D123" s="67"/>
      <c r="E123" s="67"/>
      <c r="F123" s="67"/>
      <c r="G123" s="64">
        <f>G47*H123</f>
        <v>0</v>
      </c>
      <c r="H123" s="90">
        <v>0</v>
      </c>
    </row>
    <row r="124" spans="1:8" ht="12.95" customHeight="1">
      <c r="A124" s="74" t="s">
        <v>89</v>
      </c>
      <c r="B124" s="74"/>
      <c r="C124" s="74"/>
      <c r="D124" s="74"/>
      <c r="E124" s="74"/>
      <c r="F124" s="74"/>
      <c r="G124" s="91">
        <f>ROUND(SUM(G118:G123),2)</f>
        <v>108.17</v>
      </c>
      <c r="H124" s="92" t="s">
        <f>SUM(H118:H123)</f>
        <v>365</v>
      </c>
    </row>
    <row r="125" spans="1:8" ht="12.95" customHeight="1">
      <c r="A125" s="93" t="s">
        <v>49</v>
      </c>
      <c r="B125" s="8" t="s">
        <v>113</v>
      </c>
      <c r="C125" s="8"/>
      <c r="D125" s="8"/>
      <c r="E125" s="8"/>
      <c r="F125" s="8"/>
      <c r="G125" s="64">
        <f>ROUND(G47*H125,2)</f>
        <v>38.19</v>
      </c>
      <c r="H125" s="90">
        <f>F79*H124</f>
        <v>0.0354765</v>
      </c>
    </row>
    <row r="126" spans="1:8" ht="12.95" customHeight="1">
      <c r="A126" s="21" t="s">
        <v>83</v>
      </c>
      <c r="B126" s="21"/>
      <c r="C126" s="21"/>
      <c r="D126" s="21"/>
      <c r="E126" s="21"/>
      <c r="F126" s="21"/>
      <c r="G126" s="85">
        <f>SUM(G124+G125)</f>
        <v>146.36</v>
      </c>
      <c r="H126" s="94" t="s">
        <f>H124+H125</f>
        <v>366</v>
      </c>
    </row>
    <row r="127" ht="13.55">
      <c r="A127" s="30" t="s">
        <v>114</v>
      </c>
    </row>
    <row r="128" ht="13.55">
      <c r="A128" s="31" t="s">
        <v>115</v>
      </c>
    </row>
    <row r="129" ht="9.75" customHeight="1">
      <c r="A129" s="30"/>
    </row>
    <row r="130" spans="1:7" ht="15" customHeight="1">
      <c r="A130" s="95">
        <v>4</v>
      </c>
      <c r="B130" s="70" t="s">
        <v>116</v>
      </c>
      <c r="C130" s="70"/>
      <c r="D130" s="70"/>
      <c r="E130" s="70"/>
      <c r="F130" s="70"/>
      <c r="G130" s="71" t="s">
        <v>40</v>
      </c>
    </row>
    <row r="131" spans="1:7" ht="15" customHeight="1">
      <c r="A131" s="28" t="s">
        <v>72</v>
      </c>
      <c r="B131" s="8" t="s">
        <v>117</v>
      </c>
      <c r="C131" s="8"/>
      <c r="D131" s="8"/>
      <c r="E131" s="8"/>
      <c r="F131" s="8"/>
      <c r="G131" s="47">
        <f>G88</f>
        <v>161.79</v>
      </c>
    </row>
    <row r="132" spans="1:7" ht="15" customHeight="1">
      <c r="A132" s="28" t="s">
        <v>85</v>
      </c>
      <c r="B132" s="8" t="s">
        <v>73</v>
      </c>
      <c r="C132" s="8"/>
      <c r="D132" s="8"/>
      <c r="E132" s="8"/>
      <c r="F132" s="8"/>
      <c r="G132" s="47">
        <f>G79</f>
        <v>379.97</v>
      </c>
    </row>
    <row r="133" spans="1:7" ht="15" customHeight="1">
      <c r="A133" s="28" t="s">
        <v>92</v>
      </c>
      <c r="B133" s="8" t="s">
        <v>94</v>
      </c>
      <c r="C133" s="8"/>
      <c r="D133" s="8"/>
      <c r="E133" s="8"/>
      <c r="F133" s="8"/>
      <c r="G133" s="47">
        <f>G102</f>
        <v>1.07</v>
      </c>
    </row>
    <row r="134" spans="1:7" ht="15" customHeight="1">
      <c r="A134" s="28" t="s">
        <v>97</v>
      </c>
      <c r="B134" s="8" t="s">
        <v>118</v>
      </c>
      <c r="C134" s="8"/>
      <c r="D134" s="8"/>
      <c r="E134" s="8"/>
      <c r="F134" s="8"/>
      <c r="G134" s="47">
        <f>G113</f>
        <v>50.74</v>
      </c>
    </row>
    <row r="135" spans="1:8" ht="15" customHeight="1">
      <c r="A135" s="28" t="s">
        <v>106</v>
      </c>
      <c r="B135" s="8" t="s">
        <v>119</v>
      </c>
      <c r="C135" s="8"/>
      <c r="D135" s="8"/>
      <c r="E135" s="8"/>
      <c r="F135" s="8"/>
      <c r="G135" s="47">
        <f>G126</f>
        <v>146.36</v>
      </c>
      <c r="H135" s="89" t="s">
        <v>74</v>
      </c>
    </row>
    <row r="136" spans="1:8" ht="15" customHeight="1">
      <c r="A136" s="66" t="s">
        <v>120</v>
      </c>
      <c r="B136" s="8" t="s">
        <v>52</v>
      </c>
      <c r="C136" s="8"/>
      <c r="D136" s="8"/>
      <c r="E136" s="8"/>
      <c r="F136" s="8"/>
      <c r="G136" s="39">
        <v>0</v>
      </c>
      <c r="H136" s="92" t="s">
        <f>F79+H88+H102+H113+H126</f>
        <v>367</v>
      </c>
    </row>
    <row r="137" spans="1:8" ht="15" customHeight="1">
      <c r="A137" s="33" t="s">
        <v>83</v>
      </c>
      <c r="B137" s="33"/>
      <c r="C137" s="33"/>
      <c r="D137" s="33"/>
      <c r="E137" s="33"/>
      <c r="F137" s="96"/>
      <c r="G137" s="44">
        <f>ROUND(SUM(G131:G136),2)</f>
        <v>739.93</v>
      </c>
      <c r="H137" s="40"/>
    </row>
    <row r="138" spans="1:2" ht="13.55">
      <c r="A138" s="30"/>
      <c r="B138" s="97"/>
    </row>
    <row r="139" spans="1:8" ht="16.5" customHeight="1">
      <c r="A139" s="31" t="s">
        <v>121</v>
      </c>
      <c r="B139" s="31"/>
      <c r="C139" s="31"/>
      <c r="D139" s="31"/>
      <c r="E139" s="31"/>
      <c r="F139" s="31"/>
      <c r="G139" s="31"/>
      <c r="H139" s="54"/>
    </row>
    <row r="140" ht="9.75" customHeight="1">
      <c r="A140" s="30"/>
    </row>
    <row r="141" spans="1:7" ht="15" customHeight="1">
      <c r="A141" s="98" t="s">
        <v>122</v>
      </c>
      <c r="B141" s="43" t="s">
        <v>123</v>
      </c>
      <c r="C141" s="43"/>
      <c r="D141" s="43"/>
      <c r="E141" s="43"/>
      <c r="F141" s="34" t="s">
        <v>74</v>
      </c>
      <c r="G141" s="21" t="s">
        <v>40</v>
      </c>
    </row>
    <row r="142" spans="1:7" ht="15" customHeight="1">
      <c r="A142" s="28" t="s">
        <v>11</v>
      </c>
      <c r="B142" s="8" t="s">
        <v>124</v>
      </c>
      <c r="C142" s="8"/>
      <c r="D142" s="8"/>
      <c r="E142" s="8"/>
      <c r="F142" s="99">
        <v>0.0084</v>
      </c>
      <c r="G142" s="64">
        <f>(G158)*F142</f>
        <v>19.0668744</v>
      </c>
    </row>
    <row r="143" spans="1:7" ht="15" customHeight="1">
      <c r="A143" s="28" t="s">
        <v>14</v>
      </c>
      <c r="B143" s="8" t="s">
        <v>125</v>
      </c>
      <c r="C143" s="8"/>
      <c r="D143" s="8"/>
      <c r="E143" s="8"/>
      <c r="F143" s="99" t="s">
        <f>SUM(F144:F147)</f>
        <v>368</v>
      </c>
      <c r="G143" s="100">
        <f>(G158+G142+G148)*(F143)/0.9135</f>
        <v>217.824474114699</v>
      </c>
    </row>
    <row r="144" spans="1:7" ht="15" customHeight="1">
      <c r="A144" s="45"/>
      <c r="B144" s="8" t="s">
        <v>126</v>
      </c>
      <c r="C144" s="8"/>
      <c r="D144" s="8"/>
      <c r="E144" s="8"/>
      <c r="F144" s="99">
        <v>0.0365</v>
      </c>
      <c r="G144" s="64">
        <f>F144*G160</f>
        <v>91.9143</v>
      </c>
    </row>
    <row r="145" spans="1:7" ht="15" customHeight="1">
      <c r="A145" s="45"/>
      <c r="B145" s="8" t="s">
        <v>127</v>
      </c>
      <c r="C145" s="8"/>
      <c r="D145" s="8"/>
      <c r="E145" s="8"/>
      <c r="F145" s="99">
        <v>0</v>
      </c>
      <c r="G145" s="64">
        <f>F145*G160</f>
        <v>0</v>
      </c>
    </row>
    <row r="146" spans="1:7" ht="15" customHeight="1">
      <c r="A146" s="45"/>
      <c r="B146" s="8" t="s">
        <v>128</v>
      </c>
      <c r="C146" s="8"/>
      <c r="D146" s="8"/>
      <c r="E146" s="8"/>
      <c r="F146" s="99">
        <v>0.05</v>
      </c>
      <c r="G146" s="64">
        <f>F146*G160</f>
        <v>125.91</v>
      </c>
    </row>
    <row r="147" spans="1:7" ht="15" customHeight="1">
      <c r="A147" s="101"/>
      <c r="B147" s="67" t="s">
        <v>129</v>
      </c>
      <c r="C147" s="67"/>
      <c r="D147" s="67"/>
      <c r="E147" s="67"/>
      <c r="F147" s="99">
        <v>0</v>
      </c>
      <c r="G147" s="64">
        <f>F147*G160</f>
        <v>0</v>
      </c>
    </row>
    <row r="148" spans="1:7" ht="15" customHeight="1">
      <c r="A148" s="28" t="s">
        <v>17</v>
      </c>
      <c r="B148" s="8" t="s">
        <v>130</v>
      </c>
      <c r="C148" s="8"/>
      <c r="D148" s="8"/>
      <c r="E148" s="8"/>
      <c r="F148" s="99">
        <v>0.005</v>
      </c>
      <c r="G148" s="64">
        <f>(G158+G142)*F148</f>
        <v>11.444664372</v>
      </c>
    </row>
    <row r="149" spans="1:7" ht="15" customHeight="1">
      <c r="A149" s="43" t="s">
        <v>83</v>
      </c>
      <c r="B149" s="43"/>
      <c r="C149" s="43"/>
      <c r="D149" s="43"/>
      <c r="E149" s="43"/>
      <c r="F149" s="43"/>
      <c r="G149" s="44">
        <f>G142+G143+G148</f>
        <v>248.336012886699</v>
      </c>
    </row>
    <row r="150" ht="13.55">
      <c r="A150" s="88"/>
    </row>
    <row r="151" spans="1:7" ht="13.55">
      <c r="A151" s="31" t="s">
        <v>131</v>
      </c>
      <c r="B151" s="31"/>
      <c r="C151" s="31"/>
      <c r="D151" s="31"/>
      <c r="E151" s="31"/>
      <c r="F151" s="31"/>
      <c r="G151" s="31"/>
    </row>
    <row r="152" ht="9.75" customHeight="1">
      <c r="A152" s="30"/>
    </row>
    <row r="153" spans="1:7" ht="15" customHeight="1">
      <c r="A153" s="102"/>
      <c r="B153" s="43" t="s">
        <v>132</v>
      </c>
      <c r="C153" s="43"/>
      <c r="D153" s="43"/>
      <c r="E153" s="43"/>
      <c r="F153" s="43"/>
      <c r="G153" s="103" t="s">
        <v>133</v>
      </c>
    </row>
    <row r="154" spans="1:7" ht="15" customHeight="1">
      <c r="A154" s="104" t="s">
        <v>11</v>
      </c>
      <c r="B154" s="8" t="s">
        <v>134</v>
      </c>
      <c r="C154" s="8"/>
      <c r="D154" s="8"/>
      <c r="E154" s="8"/>
      <c r="F154" s="8"/>
      <c r="G154" s="47">
        <f>G47</f>
        <v>1076.4</v>
      </c>
    </row>
    <row r="155" spans="1:7" ht="15" customHeight="1">
      <c r="A155" s="104" t="s">
        <v>14</v>
      </c>
      <c r="B155" s="8" t="s">
        <v>135</v>
      </c>
      <c r="C155" s="8"/>
      <c r="D155" s="8"/>
      <c r="E155" s="8"/>
      <c r="F155" s="8"/>
      <c r="G155" s="47">
        <f>G57</f>
        <v>438.466</v>
      </c>
    </row>
    <row r="156" spans="1:7" ht="15" customHeight="1">
      <c r="A156" s="104" t="s">
        <v>17</v>
      </c>
      <c r="B156" s="8" t="s">
        <v>136</v>
      </c>
      <c r="C156" s="8"/>
      <c r="D156" s="8"/>
      <c r="E156" s="8"/>
      <c r="F156" s="8"/>
      <c r="G156" s="47">
        <f>G65</f>
        <v>15.07</v>
      </c>
    </row>
    <row r="157" spans="1:7" ht="15" customHeight="1">
      <c r="A157" s="104" t="s">
        <v>20</v>
      </c>
      <c r="B157" s="8" t="s">
        <v>137</v>
      </c>
      <c r="C157" s="8"/>
      <c r="D157" s="8"/>
      <c r="E157" s="8"/>
      <c r="F157" s="8"/>
      <c r="G157" s="47">
        <f>G137</f>
        <v>739.93</v>
      </c>
    </row>
    <row r="158" spans="1:7" ht="15" customHeight="1">
      <c r="A158" s="8" t="s">
        <v>138</v>
      </c>
      <c r="B158" s="8"/>
      <c r="C158" s="8"/>
      <c r="D158" s="8"/>
      <c r="E158" s="8"/>
      <c r="F158" s="8"/>
      <c r="G158" s="47">
        <f>SUM(G154:G157)</f>
        <v>2269.866</v>
      </c>
    </row>
    <row r="159" spans="1:7" ht="15" customHeight="1">
      <c r="A159" s="104" t="s">
        <v>45</v>
      </c>
      <c r="B159" s="8" t="s">
        <v>139</v>
      </c>
      <c r="C159" s="8"/>
      <c r="D159" s="8"/>
      <c r="E159" s="8"/>
      <c r="F159" s="8"/>
      <c r="G159" s="47">
        <f>G149</f>
        <v>248.336012886699</v>
      </c>
    </row>
    <row r="160" spans="1:8" ht="15" customHeight="1">
      <c r="A160" s="43" t="s">
        <v>140</v>
      </c>
      <c r="B160" s="43"/>
      <c r="C160" s="43"/>
      <c r="D160" s="43"/>
      <c r="E160" s="43"/>
      <c r="F160" s="43"/>
      <c r="G160" s="44">
        <f>ROUND(SUM(G158:G159),2)</f>
        <v>2518.2</v>
      </c>
      <c r="H160" s="55"/>
    </row>
    <row r="161" ht="6.75" customHeight="1"/>
    <row r="162" spans="1:7" ht="25.5" customHeight="1">
      <c r="A162" s="105" t="s">
        <v>141</v>
      </c>
      <c r="B162" s="105"/>
      <c r="C162" s="105"/>
      <c r="D162" s="105"/>
      <c r="E162" s="105"/>
      <c r="F162" s="105"/>
      <c r="G162" s="105"/>
    </row>
    <row r="163" spans="1:7" ht="38.25" customHeight="1">
      <c r="A163" s="106" t="s">
        <v>23</v>
      </c>
      <c r="B163" s="106"/>
      <c r="C163" s="106" t="s">
        <v>142</v>
      </c>
      <c r="D163" s="106" t="s">
        <v>143</v>
      </c>
      <c r="E163" s="106" t="s">
        <v>144</v>
      </c>
      <c r="F163" s="107" t="s">
        <v>145</v>
      </c>
      <c r="G163" s="106" t="s">
        <v>146</v>
      </c>
    </row>
    <row r="164" spans="1:8" ht="12.75" customHeight="1">
      <c r="A164" s="108" t="s">
        <v>147</v>
      </c>
      <c r="B164" s="108"/>
      <c r="C164" s="108" t="s">
        <v>148</v>
      </c>
      <c r="D164" s="108" t="s">
        <v>149</v>
      </c>
      <c r="E164" s="108" t="s">
        <v>150</v>
      </c>
      <c r="F164" s="109" t="s">
        <v>151</v>
      </c>
      <c r="G164" s="108" t="s">
        <v>152</v>
      </c>
      <c r="H164" s="110"/>
    </row>
    <row r="165" spans="1:7" ht="12.75" customHeight="1">
      <c r="A165" s="111" t="s">
        <v>169</v>
      </c>
      <c r="B165" s="111"/>
      <c r="C165" s="112">
        <f>G160</f>
        <v>2518.2</v>
      </c>
      <c r="D165" s="113">
        <v>1</v>
      </c>
      <c r="E165" s="112">
        <f>C165*D165</f>
        <v>2518.2</v>
      </c>
      <c r="F165" s="114">
        <v>1</v>
      </c>
      <c r="G165" s="112">
        <f>E165*F165</f>
        <v>2518.2</v>
      </c>
    </row>
    <row r="166" spans="1:7" ht="12.75" customHeight="1">
      <c r="A166" s="115" t="s">
        <v>154</v>
      </c>
      <c r="B166" s="115"/>
      <c r="C166" s="112">
        <v>0</v>
      </c>
      <c r="D166" s="113"/>
      <c r="E166" s="112">
        <f>C166*D166</f>
        <v>0</v>
      </c>
      <c r="F166" s="114"/>
      <c r="G166" s="112">
        <f>E166*F166</f>
        <v>0</v>
      </c>
    </row>
    <row r="167" spans="1:7" ht="12.75" customHeight="1">
      <c r="A167" s="115" t="s">
        <v>155</v>
      </c>
      <c r="B167" s="115"/>
      <c r="C167" s="116">
        <v>0</v>
      </c>
      <c r="D167" s="113"/>
      <c r="E167" s="112">
        <f>C167*D167</f>
        <v>0</v>
      </c>
      <c r="F167" s="114"/>
      <c r="G167" s="112">
        <f>E167*F167</f>
        <v>0</v>
      </c>
    </row>
    <row r="168" spans="1:7" ht="12.75" customHeight="1">
      <c r="A168" s="117" t="s">
        <v>156</v>
      </c>
      <c r="B168" s="117"/>
      <c r="C168" s="117"/>
      <c r="D168" s="117"/>
      <c r="E168" s="117"/>
      <c r="F168" s="117"/>
      <c r="G168" s="118">
        <f>SUM(G165:G167)</f>
        <v>2518.2</v>
      </c>
    </row>
    <row r="169" spans="1:7" ht="13.55">
      <c r="A169" s="119"/>
      <c r="B169" s="119"/>
      <c r="C169" s="119"/>
      <c r="D169" s="119"/>
      <c r="E169" s="119"/>
      <c r="F169" s="120"/>
      <c r="G169" s="121"/>
    </row>
    <row r="170" spans="1:7" ht="13.55">
      <c r="A170" s="122" t="s">
        <v>157</v>
      </c>
      <c r="B170" s="122"/>
      <c r="C170" s="122"/>
      <c r="D170" s="122"/>
      <c r="E170" s="122"/>
      <c r="F170" s="122"/>
      <c r="G170" s="122"/>
    </row>
    <row r="171" spans="1:7" ht="12.75" customHeight="1">
      <c r="A171" s="123" t="s">
        <v>158</v>
      </c>
      <c r="B171" s="123"/>
      <c r="C171" s="123"/>
      <c r="D171" s="123"/>
      <c r="E171" s="123"/>
      <c r="F171" s="123"/>
      <c r="G171" s="123"/>
    </row>
    <row r="172" spans="1:7" ht="12.75" customHeight="1">
      <c r="A172" s="124"/>
      <c r="B172" s="125" t="s">
        <v>159</v>
      </c>
      <c r="C172" s="125"/>
      <c r="D172" s="125"/>
      <c r="E172" s="125"/>
      <c r="F172" s="126" t="s">
        <v>160</v>
      </c>
      <c r="G172" s="126"/>
    </row>
    <row r="173" spans="1:7" ht="12.75" customHeight="1">
      <c r="A173" s="124" t="s">
        <v>11</v>
      </c>
      <c r="B173" s="127" t="s">
        <v>161</v>
      </c>
      <c r="C173" s="127"/>
      <c r="D173" s="127"/>
      <c r="E173" s="127"/>
      <c r="F173" s="128">
        <f>G160</f>
        <v>2518.2</v>
      </c>
      <c r="G173" s="128"/>
    </row>
    <row r="174" spans="1:7" ht="12.75" customHeight="1">
      <c r="A174" s="124" t="s">
        <v>14</v>
      </c>
      <c r="B174" s="127" t="s">
        <v>162</v>
      </c>
      <c r="C174" s="127"/>
      <c r="D174" s="127"/>
      <c r="E174" s="127"/>
      <c r="F174" s="128">
        <f>ROUND(G168,2)</f>
        <v>2518.2</v>
      </c>
      <c r="G174" s="128"/>
    </row>
    <row r="175" spans="1:7" ht="12.75" customHeight="1">
      <c r="A175" s="124" t="s">
        <v>17</v>
      </c>
      <c r="B175" s="127" t="s">
        <v>163</v>
      </c>
      <c r="C175" s="127"/>
      <c r="D175" s="127"/>
      <c r="E175" s="127"/>
      <c r="F175" s="128">
        <f>F174*12</f>
        <v>30218.4</v>
      </c>
      <c r="G175" s="128"/>
    </row>
    <row r="176" ht="12.75"/>
    <row r="177" ht="12.75">
      <c r="A177" s="129" t="s">
        <v>164</v>
      </c>
    </row>
    <row r="178" ht="12.75"/>
    <row r="179" ht="12.75"/>
    <row r="180" ht="12.75"/>
    <row r="181" ht="12.75"/>
  </sheetData>
  <mergeCells count="143">
    <mergeCell ref="A1:G1"/>
    <mergeCell ref="A2:G2"/>
    <mergeCell ref="A3:G3"/>
    <mergeCell ref="A4:G4"/>
    <mergeCell ref="A8:G8"/>
    <mergeCell ref="A9:G9"/>
    <mergeCell ref="A10:E10"/>
    <mergeCell ref="F10:G10"/>
    <mergeCell ref="A11:E11"/>
    <mergeCell ref="F11:G11"/>
    <mergeCell ref="A12:C12"/>
    <mergeCell ref="A14:G14"/>
    <mergeCell ref="B16:F16"/>
    <mergeCell ref="B17:F17"/>
    <mergeCell ref="B18:F18"/>
    <mergeCell ref="B19:F19"/>
    <mergeCell ref="A21:G21"/>
    <mergeCell ref="A23:B23"/>
    <mergeCell ref="C23:D23"/>
    <mergeCell ref="E23:G23"/>
    <mergeCell ref="A24:B26"/>
    <mergeCell ref="C24:D26"/>
    <mergeCell ref="E24:G26"/>
    <mergeCell ref="A28:G28"/>
    <mergeCell ref="A29:G29"/>
    <mergeCell ref="A31:G31"/>
    <mergeCell ref="B32:F32"/>
    <mergeCell ref="B33:F33"/>
    <mergeCell ref="B34:F34"/>
    <mergeCell ref="B35:F35"/>
    <mergeCell ref="A37:G37"/>
    <mergeCell ref="B38:E38"/>
    <mergeCell ref="B39:E39"/>
    <mergeCell ref="B40:E40"/>
    <mergeCell ref="B41:E41"/>
    <mergeCell ref="B42:E42"/>
    <mergeCell ref="B43:E43"/>
    <mergeCell ref="B44:E44"/>
    <mergeCell ref="B45:E45"/>
    <mergeCell ref="B46:E46"/>
    <mergeCell ref="B47:F47"/>
    <mergeCell ref="A49:G49"/>
    <mergeCell ref="B50:F50"/>
    <mergeCell ref="C51:F51"/>
    <mergeCell ref="B53:F53"/>
    <mergeCell ref="B54:F54"/>
    <mergeCell ref="B55:F55"/>
    <mergeCell ref="B56:F56"/>
    <mergeCell ref="B57:F57"/>
    <mergeCell ref="A59:G59"/>
    <mergeCell ref="B60:F60"/>
    <mergeCell ref="B61:F61"/>
    <mergeCell ref="B62:F62"/>
    <mergeCell ref="B63:F63"/>
    <mergeCell ref="B64:F64"/>
    <mergeCell ref="B65:F65"/>
    <mergeCell ref="A67:G67"/>
    <mergeCell ref="A68:G68"/>
    <mergeCell ref="B70:E70"/>
    <mergeCell ref="B71:E71"/>
    <mergeCell ref="B72:E72"/>
    <mergeCell ref="B73:E73"/>
    <mergeCell ref="B74:E74"/>
    <mergeCell ref="B75:E75"/>
    <mergeCell ref="B76:E76"/>
    <mergeCell ref="B77:E77"/>
    <mergeCell ref="B78:E78"/>
    <mergeCell ref="A79:E79"/>
    <mergeCell ref="A81:G81"/>
    <mergeCell ref="B83:F83"/>
    <mergeCell ref="B84:F84"/>
    <mergeCell ref="B85:F85"/>
    <mergeCell ref="A86:F86"/>
    <mergeCell ref="B87:F87"/>
    <mergeCell ref="A88:F88"/>
    <mergeCell ref="A97:G97"/>
    <mergeCell ref="B99:F99"/>
    <mergeCell ref="B100:F100"/>
    <mergeCell ref="B101:F101"/>
    <mergeCell ref="A102:F102"/>
    <mergeCell ref="A104:G104"/>
    <mergeCell ref="B106:F106"/>
    <mergeCell ref="B107:F107"/>
    <mergeCell ref="B108:F108"/>
    <mergeCell ref="B109:F109"/>
    <mergeCell ref="B110:F110"/>
    <mergeCell ref="B111:F111"/>
    <mergeCell ref="B112:F112"/>
    <mergeCell ref="A113:F113"/>
    <mergeCell ref="B117:F117"/>
    <mergeCell ref="B118:F118"/>
    <mergeCell ref="B119:F119"/>
    <mergeCell ref="B120:F120"/>
    <mergeCell ref="B121:F121"/>
    <mergeCell ref="B122:F122"/>
    <mergeCell ref="B123:F123"/>
    <mergeCell ref="A124:F124"/>
    <mergeCell ref="B125:F125"/>
    <mergeCell ref="A126:F126"/>
    <mergeCell ref="B130:F130"/>
    <mergeCell ref="B131:F131"/>
    <mergeCell ref="B132:F132"/>
    <mergeCell ref="B133:F133"/>
    <mergeCell ref="B134:F134"/>
    <mergeCell ref="B135:F135"/>
    <mergeCell ref="B136:F136"/>
    <mergeCell ref="A137:E137"/>
    <mergeCell ref="A139:G139"/>
    <mergeCell ref="B141:E141"/>
    <mergeCell ref="B142:E142"/>
    <mergeCell ref="B143:E143"/>
    <mergeCell ref="B144:E144"/>
    <mergeCell ref="B145:E145"/>
    <mergeCell ref="B146:E146"/>
    <mergeCell ref="B147:E147"/>
    <mergeCell ref="B148:E148"/>
    <mergeCell ref="A149:F149"/>
    <mergeCell ref="A151:G151"/>
    <mergeCell ref="B153:F153"/>
    <mergeCell ref="B154:F154"/>
    <mergeCell ref="B155:F155"/>
    <mergeCell ref="B156:F156"/>
    <mergeCell ref="B157:F157"/>
    <mergeCell ref="A158:F158"/>
    <mergeCell ref="B159:F159"/>
    <mergeCell ref="A160:F160"/>
    <mergeCell ref="A162:G162"/>
    <mergeCell ref="A163:B163"/>
    <mergeCell ref="A164:B164"/>
    <mergeCell ref="A165:B165"/>
    <mergeCell ref="A166:B166"/>
    <mergeCell ref="A167:B167"/>
    <mergeCell ref="A168:F168"/>
    <mergeCell ref="A170:G170"/>
    <mergeCell ref="A171:G171"/>
    <mergeCell ref="B172:E172"/>
    <mergeCell ref="F172:G172"/>
    <mergeCell ref="B173:E173"/>
    <mergeCell ref="F173:G173"/>
    <mergeCell ref="B174:E174"/>
    <mergeCell ref="F174:G174"/>
    <mergeCell ref="B175:E175"/>
    <mergeCell ref="F175:G175"/>
  </mergeCells>
  <printOptions horizontalCentered="1"/>
  <pageMargins left="0.7875" right="0.39375" top="0.275694444444444" bottom="0.0784722222222222" header="0.511805555555555" footer="0.511805555555555"/>
  <pageSetup horizontalDpi="300" verticalDpi="300" orientation="portrait" paperSize="9" scale="59" copies="1"/>
  <rowBreaks count="1" manualBreakCount="1">
    <brk id="93" max="255" man="1"/>
  </rowBreaks>
  <drawing r:id="rId1"/>
</worksheet>
</file>

<file path=xl/worksheets/sheet3.xml><?xml version="1.0" encoding="utf-8"?>
<worksheet xmlns="http://schemas.openxmlformats.org/spreadsheetml/2006/main" xmlns:r="http://schemas.openxmlformats.org/officeDocument/2006/relationships">
  <dimension ref="A1:K176"/>
  <sheetViews>
    <sheetView view="pageBreakPreview" zoomScale="125" zoomScaleSheetLayoutView="125" zoomScalePageLayoutView="125" workbookViewId="0" topLeftCell="A25">
      <selection activeCell="G31" sqref="G31"/>
    </sheetView>
  </sheetViews>
  <sheetFormatPr defaultColWidth="9.140625" defaultRowHeight="12.75"/>
  <cols>
    <col min="1" max="1" width="15.8515625" style="1" customWidth="1"/>
    <col min="2" max="2" width="20.8515625" style="1" customWidth="1"/>
    <col min="3" max="3" width="20.8515625" style="2" customWidth="1"/>
    <col min="4" max="4" width="20.140625" style="2" customWidth="1"/>
    <col min="5" max="5" width="16.8515625" style="2" customWidth="1"/>
    <col min="6" max="6" width="15.8515625" style="3" customWidth="1"/>
    <col min="7" max="7" width="22.00390625" style="2" customWidth="1"/>
    <col min="8" max="8" width="10.421875" style="0" customWidth="1"/>
    <col min="9" max="9" width="9.421875" style="0" customWidth="1"/>
    <col min="10" max="10" width="12.7109375" style="0" customWidth="1"/>
    <col min="11" max="11" width="13.140625" style="0" customWidth="1"/>
    <col min="12" max="257" width="8.7109375" style="0" customWidth="1"/>
  </cols>
  <sheetData>
    <row r="1" spans="1:7" ht="12.75">
      <c r="A1" s="4" t="s">
        <v>0</v>
      </c>
      <c r="B1" s="4"/>
      <c r="C1" s="4"/>
      <c r="D1" s="4"/>
      <c r="E1" s="4"/>
      <c r="F1" s="4"/>
      <c r="G1" s="4"/>
    </row>
    <row r="2" spans="1:7" ht="12.75">
      <c r="A2" s="4" t="s">
        <v>1</v>
      </c>
      <c r="B2" s="4"/>
      <c r="C2" s="4"/>
      <c r="D2" s="4"/>
      <c r="E2" s="4"/>
      <c r="F2" s="4"/>
      <c r="G2" s="4"/>
    </row>
    <row r="3" spans="1:7" ht="12.75">
      <c r="A3" s="4" t="s">
        <v>2</v>
      </c>
      <c r="B3" s="4"/>
      <c r="C3" s="4"/>
      <c r="D3" s="4"/>
      <c r="E3" s="4"/>
      <c r="F3" s="4"/>
      <c r="G3" s="4"/>
    </row>
    <row r="4" spans="1:7" ht="12.75">
      <c r="A4" s="4" t="s">
        <v>3</v>
      </c>
      <c r="B4" s="4"/>
      <c r="C4" s="4"/>
      <c r="D4" s="4"/>
      <c r="E4" s="4"/>
      <c r="F4" s="4"/>
      <c r="G4" s="4"/>
    </row>
    <row r="5" ht="12.75"/>
    <row r="6" ht="12.75"/>
    <row r="8" spans="1:7" s="6" customFormat="1" ht="48.75" customHeight="1">
      <c r="A8" s="5" t="s">
        <v>170</v>
      </c>
      <c r="B8" s="5"/>
      <c r="C8" s="5"/>
      <c r="D8" s="5"/>
      <c r="E8" s="5"/>
      <c r="F8" s="5"/>
      <c r="G8" s="5"/>
    </row>
    <row r="9" spans="1:7" s="6" customFormat="1" ht="12.75" customHeight="1">
      <c r="A9" s="7"/>
      <c r="B9" s="7"/>
      <c r="C9" s="7"/>
      <c r="D9" s="7"/>
      <c r="E9" s="7"/>
      <c r="F9" s="7"/>
      <c r="G9" s="7"/>
    </row>
    <row r="10" spans="1:7" ht="13.5" customHeight="1">
      <c r="A10" s="8" t="s">
        <v>5</v>
      </c>
      <c r="B10" s="8"/>
      <c r="C10" s="8"/>
      <c r="D10" s="8"/>
      <c r="E10" s="8"/>
      <c r="F10" s="9" t="s">
        <v>6</v>
      </c>
      <c r="G10" s="9"/>
    </row>
    <row r="11" spans="1:7" ht="13.5" customHeight="1">
      <c r="A11" s="8" t="s">
        <v>7</v>
      </c>
      <c r="B11" s="8"/>
      <c r="C11" s="8"/>
      <c r="D11" s="8"/>
      <c r="E11" s="8"/>
      <c r="F11" s="9" t="s">
        <v>8</v>
      </c>
      <c r="G11" s="9"/>
    </row>
    <row r="12" spans="1:7" s="6" customFormat="1" ht="18.75" customHeight="1">
      <c r="A12" s="10" t="s">
        <v>9</v>
      </c>
      <c r="B12" s="10"/>
      <c r="C12" s="10"/>
      <c r="D12" s="11"/>
      <c r="E12" s="11"/>
      <c r="F12" s="12"/>
      <c r="G12" s="11"/>
    </row>
    <row r="13" spans="1:7" s="6" customFormat="1" ht="8.25" customHeight="1">
      <c r="A13" s="13"/>
      <c r="B13" s="14"/>
      <c r="C13" s="11"/>
      <c r="D13" s="11"/>
      <c r="E13" s="11"/>
      <c r="F13" s="12"/>
      <c r="G13" s="11"/>
    </row>
    <row r="14" spans="1:7" s="6" customFormat="1" ht="54" customHeight="1">
      <c r="A14" s="15" t="s">
        <v>10</v>
      </c>
      <c r="B14" s="15"/>
      <c r="C14" s="15"/>
      <c r="D14" s="15"/>
      <c r="E14" s="15"/>
      <c r="F14" s="15"/>
      <c r="G14" s="15"/>
    </row>
    <row r="15" spans="1:7" s="6" customFormat="1" ht="9" customHeight="1">
      <c r="A15" s="13"/>
      <c r="B15" s="14"/>
      <c r="C15" s="11"/>
      <c r="D15" s="11"/>
      <c r="E15" s="11"/>
      <c r="F15" s="12"/>
      <c r="G15" s="11"/>
    </row>
    <row r="16" spans="1:7" s="6" customFormat="1" ht="12.95" customHeight="1">
      <c r="A16" s="16" t="s">
        <v>11</v>
      </c>
      <c r="B16" s="17" t="s">
        <v>12</v>
      </c>
      <c r="C16" s="17"/>
      <c r="D16" s="17"/>
      <c r="E16" s="17"/>
      <c r="F16" s="17"/>
      <c r="G16" s="18" t="s">
        <v>13</v>
      </c>
    </row>
    <row r="17" spans="1:7" s="19" customFormat="1" ht="12.95" customHeight="1">
      <c r="A17" s="16" t="s">
        <v>14</v>
      </c>
      <c r="B17" s="17" t="s">
        <v>15</v>
      </c>
      <c r="C17" s="17"/>
      <c r="D17" s="17"/>
      <c r="E17" s="17"/>
      <c r="F17" s="17"/>
      <c r="G17" s="18" t="s">
        <v>16</v>
      </c>
    </row>
    <row r="18" spans="1:7" s="19" customFormat="1" ht="12.95" customHeight="1">
      <c r="A18" s="16" t="s">
        <v>17</v>
      </c>
      <c r="B18" s="17" t="s">
        <v>18</v>
      </c>
      <c r="C18" s="17"/>
      <c r="D18" s="17"/>
      <c r="E18" s="17"/>
      <c r="F18" s="17"/>
      <c r="G18" s="18" t="s">
        <v>19</v>
      </c>
    </row>
    <row r="19" spans="1:7" s="19" customFormat="1" ht="12.95" customHeight="1">
      <c r="A19" s="16" t="s">
        <v>20</v>
      </c>
      <c r="B19" s="17" t="s">
        <v>21</v>
      </c>
      <c r="C19" s="17"/>
      <c r="D19" s="17"/>
      <c r="E19" s="17"/>
      <c r="F19" s="17"/>
      <c r="G19" s="20">
        <v>12</v>
      </c>
    </row>
    <row r="20" spans="1:7" s="6" customFormat="1" ht="15" customHeight="1">
      <c r="A20" s="13"/>
      <c r="B20" s="14"/>
      <c r="C20" s="11"/>
      <c r="D20" s="11"/>
      <c r="E20" s="11"/>
      <c r="F20" s="12"/>
      <c r="G20" s="11"/>
    </row>
    <row r="21" spans="1:7" s="6" customFormat="1" ht="12.95" customHeight="1">
      <c r="A21" s="7" t="s">
        <v>22</v>
      </c>
      <c r="B21" s="7"/>
      <c r="C21" s="7"/>
      <c r="D21" s="7"/>
      <c r="E21" s="7"/>
      <c r="F21" s="7"/>
      <c r="G21" s="7"/>
    </row>
    <row r="22" spans="1:7" s="6" customFormat="1" ht="12.95" customHeight="1">
      <c r="A22" s="13"/>
      <c r="B22" s="14"/>
      <c r="C22" s="11"/>
      <c r="D22" s="11"/>
      <c r="E22" s="11"/>
      <c r="F22" s="12"/>
      <c r="G22" s="11"/>
    </row>
    <row r="23" spans="1:7" s="6" customFormat="1" ht="27" customHeight="1">
      <c r="A23" s="21" t="s">
        <v>23</v>
      </c>
      <c r="B23" s="21"/>
      <c r="C23" s="21" t="s">
        <v>24</v>
      </c>
      <c r="D23" s="21"/>
      <c r="E23" s="21" t="s">
        <v>25</v>
      </c>
      <c r="F23" s="21"/>
      <c r="G23" s="21"/>
    </row>
    <row r="24" spans="1:7" s="6" customFormat="1" ht="25.5" customHeight="1">
      <c r="A24" s="22" t="s">
        <v>171</v>
      </c>
      <c r="B24" s="22"/>
      <c r="C24" s="22" t="s">
        <v>165</v>
      </c>
      <c r="D24" s="22"/>
      <c r="E24" s="131">
        <v>10</v>
      </c>
      <c r="F24" s="131"/>
      <c r="G24" s="131"/>
    </row>
    <row r="25" spans="1:7" s="6" customFormat="1" ht="13.55">
      <c r="A25" s="13"/>
      <c r="B25" s="14"/>
      <c r="C25" s="11"/>
      <c r="D25" s="11"/>
      <c r="E25" s="11"/>
      <c r="F25" s="12"/>
      <c r="G25" s="11"/>
    </row>
    <row r="26" spans="1:7" s="6" customFormat="1" ht="13.55">
      <c r="A26" s="7" t="s">
        <v>28</v>
      </c>
      <c r="B26" s="7"/>
      <c r="C26" s="7"/>
      <c r="D26" s="7"/>
      <c r="E26" s="7"/>
      <c r="F26" s="7"/>
      <c r="G26" s="7"/>
    </row>
    <row r="27" spans="1:7" s="6" customFormat="1" ht="12.75" customHeight="1">
      <c r="A27" s="10" t="s">
        <v>29</v>
      </c>
      <c r="B27" s="10"/>
      <c r="C27" s="10"/>
      <c r="D27" s="10"/>
      <c r="E27" s="10"/>
      <c r="F27" s="10"/>
      <c r="G27" s="10"/>
    </row>
    <row r="28" spans="1:7" s="6" customFormat="1" ht="9.95" customHeight="1">
      <c r="A28" s="13"/>
      <c r="B28" s="14"/>
      <c r="C28" s="11"/>
      <c r="D28" s="11"/>
      <c r="E28" s="11"/>
      <c r="F28" s="12"/>
      <c r="G28" s="11"/>
    </row>
    <row r="29" spans="1:7" s="25" customFormat="1" ht="25.5" customHeight="1">
      <c r="A29" s="21" t="s">
        <v>30</v>
      </c>
      <c r="B29" s="21"/>
      <c r="C29" s="21"/>
      <c r="D29" s="21"/>
      <c r="E29" s="21"/>
      <c r="F29" s="21"/>
      <c r="G29" s="21"/>
    </row>
    <row r="30" spans="1:7" s="25" customFormat="1" ht="13.5" customHeight="1">
      <c r="A30" s="26">
        <v>1</v>
      </c>
      <c r="B30" s="17" t="s">
        <v>31</v>
      </c>
      <c r="C30" s="17"/>
      <c r="D30" s="17"/>
      <c r="E30" s="17"/>
      <c r="F30" s="17"/>
      <c r="G30" s="27" t="s">
        <v>172</v>
      </c>
    </row>
    <row r="31" spans="1:7" ht="15" customHeight="1">
      <c r="A31" s="28">
        <v>2</v>
      </c>
      <c r="B31" s="8" t="s">
        <v>33</v>
      </c>
      <c r="C31" s="8"/>
      <c r="D31" s="8"/>
      <c r="E31" s="8"/>
      <c r="F31" s="8"/>
      <c r="G31" s="132">
        <v>880</v>
      </c>
    </row>
    <row r="32" spans="1:7" ht="15" customHeight="1">
      <c r="A32" s="28">
        <v>3</v>
      </c>
      <c r="B32" s="8" t="s">
        <v>34</v>
      </c>
      <c r="C32" s="8"/>
      <c r="D32" s="8"/>
      <c r="E32" s="8"/>
      <c r="F32" s="8"/>
      <c r="G32" s="20" t="s">
        <v>35</v>
      </c>
    </row>
    <row r="33" spans="1:7" ht="15" customHeight="1">
      <c r="A33" s="28">
        <v>4</v>
      </c>
      <c r="B33" s="8" t="s">
        <v>36</v>
      </c>
      <c r="C33" s="8"/>
      <c r="D33" s="8"/>
      <c r="E33" s="8"/>
      <c r="F33" s="8"/>
      <c r="G33" s="20" t="s">
        <v>37</v>
      </c>
    </row>
    <row r="34" ht="9.75" customHeight="1">
      <c r="A34" s="30"/>
    </row>
    <row r="35" spans="1:7" ht="24.75" customHeight="1">
      <c r="A35" s="31" t="s">
        <v>38</v>
      </c>
      <c r="B35" s="31"/>
      <c r="C35" s="31"/>
      <c r="D35" s="31"/>
      <c r="E35" s="31"/>
      <c r="F35" s="31"/>
      <c r="G35" s="31"/>
    </row>
    <row r="36" spans="1:7" s="36" customFormat="1" ht="12.95" customHeight="1">
      <c r="A36" s="32">
        <v>1</v>
      </c>
      <c r="B36" s="33" t="s">
        <v>39</v>
      </c>
      <c r="C36" s="33"/>
      <c r="D36" s="33"/>
      <c r="E36" s="33"/>
      <c r="F36" s="34"/>
      <c r="G36" s="35" t="s">
        <v>40</v>
      </c>
    </row>
    <row r="37" spans="1:8" ht="12.95" customHeight="1">
      <c r="A37" s="28" t="s">
        <v>11</v>
      </c>
      <c r="B37" s="37" t="s">
        <v>41</v>
      </c>
      <c r="C37" s="37"/>
      <c r="D37" s="37"/>
      <c r="E37" s="37"/>
      <c r="F37" s="38"/>
      <c r="G37" s="39">
        <f>G31</f>
        <v>880</v>
      </c>
      <c r="H37" s="40"/>
    </row>
    <row r="38" spans="1:8" ht="12.95" customHeight="1">
      <c r="A38" s="28" t="s">
        <v>14</v>
      </c>
      <c r="B38" s="37" t="s">
        <v>42</v>
      </c>
      <c r="C38" s="37"/>
      <c r="D38" s="37"/>
      <c r="E38" s="37"/>
      <c r="F38" s="38"/>
      <c r="G38" s="39">
        <v>0</v>
      </c>
      <c r="H38" s="40"/>
    </row>
    <row r="39" spans="1:8" ht="12.95" customHeight="1">
      <c r="A39" s="28" t="s">
        <v>17</v>
      </c>
      <c r="B39" s="37" t="s">
        <v>43</v>
      </c>
      <c r="C39" s="37"/>
      <c r="D39" s="37"/>
      <c r="E39" s="37"/>
      <c r="F39" s="38"/>
      <c r="G39" s="39">
        <v>0</v>
      </c>
      <c r="H39" s="40"/>
    </row>
    <row r="40" spans="1:8" ht="12.95" customHeight="1">
      <c r="A40" s="28" t="s">
        <v>20</v>
      </c>
      <c r="B40" s="37" t="s">
        <v>44</v>
      </c>
      <c r="C40" s="37"/>
      <c r="D40" s="37"/>
      <c r="E40" s="37"/>
      <c r="F40" s="38"/>
      <c r="G40" s="39">
        <v>0</v>
      </c>
      <c r="H40" s="40"/>
    </row>
    <row r="41" spans="1:8" ht="12.95" customHeight="1">
      <c r="A41" s="28" t="s">
        <v>45</v>
      </c>
      <c r="B41" s="37" t="s">
        <v>46</v>
      </c>
      <c r="C41" s="37"/>
      <c r="D41" s="37"/>
      <c r="E41" s="37"/>
      <c r="F41" s="38"/>
      <c r="G41" s="39">
        <v>0</v>
      </c>
      <c r="H41" s="40"/>
    </row>
    <row r="42" spans="1:8" ht="12.95" customHeight="1">
      <c r="A42" s="28" t="s">
        <v>47</v>
      </c>
      <c r="B42" s="37" t="s">
        <v>48</v>
      </c>
      <c r="C42" s="37"/>
      <c r="D42" s="37"/>
      <c r="E42" s="37"/>
      <c r="F42" s="38"/>
      <c r="G42" s="39">
        <v>0</v>
      </c>
      <c r="H42" s="40"/>
    </row>
    <row r="43" spans="1:8" ht="12.95" customHeight="1">
      <c r="A43" s="28" t="s">
        <v>49</v>
      </c>
      <c r="B43" s="37" t="s">
        <v>50</v>
      </c>
      <c r="C43" s="37"/>
      <c r="D43" s="37"/>
      <c r="E43" s="37"/>
      <c r="F43" s="38"/>
      <c r="G43" s="39">
        <v>0</v>
      </c>
      <c r="H43" s="40"/>
    </row>
    <row r="44" spans="1:7" ht="12.95" customHeight="1">
      <c r="A44" s="28" t="s">
        <v>51</v>
      </c>
      <c r="B44" s="37" t="s">
        <v>52</v>
      </c>
      <c r="C44" s="37"/>
      <c r="D44" s="37"/>
      <c r="E44" s="37"/>
      <c r="F44" s="41"/>
      <c r="G44" s="39">
        <v>0</v>
      </c>
    </row>
    <row r="45" spans="1:7" ht="12.95" customHeight="1">
      <c r="A45" s="42"/>
      <c r="B45" s="43" t="s">
        <v>53</v>
      </c>
      <c r="C45" s="43"/>
      <c r="D45" s="43"/>
      <c r="E45" s="43"/>
      <c r="F45" s="43"/>
      <c r="G45" s="44">
        <f>SUM(G37:G44)</f>
        <v>880</v>
      </c>
    </row>
    <row r="46" ht="11.25" customHeight="1">
      <c r="A46" s="30"/>
    </row>
    <row r="47" spans="1:7" ht="24" customHeight="1">
      <c r="A47" s="31" t="s">
        <v>54</v>
      </c>
      <c r="B47" s="31"/>
      <c r="C47" s="31"/>
      <c r="D47" s="31"/>
      <c r="E47" s="31"/>
      <c r="F47" s="31"/>
      <c r="G47" s="31"/>
    </row>
    <row r="48" spans="1:7" ht="26.25" customHeight="1">
      <c r="A48" s="32">
        <v>2</v>
      </c>
      <c r="B48" s="43" t="s">
        <v>55</v>
      </c>
      <c r="C48" s="43"/>
      <c r="D48" s="43"/>
      <c r="E48" s="43"/>
      <c r="F48" s="43"/>
      <c r="G48" s="35" t="s">
        <v>40</v>
      </c>
    </row>
    <row r="49" spans="1:7" ht="12.95" customHeight="1">
      <c r="A49" s="28" t="s">
        <v>11</v>
      </c>
      <c r="B49" s="45" t="s">
        <v>56</v>
      </c>
      <c r="C49" s="46" t="s">
        <v>173</v>
      </c>
      <c r="D49" s="46"/>
      <c r="E49" s="46"/>
      <c r="F49" s="46"/>
      <c r="G49" s="47">
        <f>(2*22*2.9)-0.06*G37</f>
        <v>74.8</v>
      </c>
    </row>
    <row r="50" spans="1:7" ht="12.95" customHeight="1">
      <c r="A50" s="28" t="s">
        <v>14</v>
      </c>
      <c r="B50" s="45" t="s">
        <v>58</v>
      </c>
      <c r="C50" s="48"/>
      <c r="D50" s="49"/>
      <c r="E50" s="48"/>
      <c r="F50" s="50"/>
      <c r="G50" s="39">
        <f>22*12.5</f>
        <v>275</v>
      </c>
    </row>
    <row r="51" spans="1:8" ht="12.95" customHeight="1">
      <c r="A51" s="28" t="s">
        <v>17</v>
      </c>
      <c r="B51" s="8" t="s">
        <v>59</v>
      </c>
      <c r="C51" s="8"/>
      <c r="D51" s="8"/>
      <c r="E51" s="8"/>
      <c r="F51" s="8"/>
      <c r="G51" s="39">
        <v>0</v>
      </c>
      <c r="H51" s="51"/>
    </row>
    <row r="52" spans="1:8" ht="12.95" customHeight="1">
      <c r="A52" s="28" t="s">
        <v>20</v>
      </c>
      <c r="B52" s="8" t="s">
        <v>60</v>
      </c>
      <c r="C52" s="8"/>
      <c r="D52" s="8"/>
      <c r="E52" s="8"/>
      <c r="F52" s="8"/>
      <c r="G52" s="39">
        <v>0</v>
      </c>
      <c r="H52" s="52"/>
    </row>
    <row r="53" spans="1:8" ht="12.95" customHeight="1">
      <c r="A53" s="28" t="s">
        <v>45</v>
      </c>
      <c r="B53" s="8" t="s">
        <v>61</v>
      </c>
      <c r="C53" s="8"/>
      <c r="D53" s="8"/>
      <c r="E53" s="8"/>
      <c r="F53" s="8"/>
      <c r="G53" s="39">
        <v>2.25</v>
      </c>
      <c r="H53" s="52"/>
    </row>
    <row r="54" spans="1:8" ht="12.95" customHeight="1">
      <c r="A54" s="28" t="s">
        <v>47</v>
      </c>
      <c r="B54" s="8" t="s">
        <v>62</v>
      </c>
      <c r="C54" s="8"/>
      <c r="D54" s="8"/>
      <c r="E54" s="8"/>
      <c r="F54" s="8"/>
      <c r="G54" s="50">
        <v>75</v>
      </c>
      <c r="H54" s="52"/>
    </row>
    <row r="55" spans="1:7" ht="15" customHeight="1">
      <c r="A55" s="42"/>
      <c r="B55" s="43" t="s">
        <v>63</v>
      </c>
      <c r="C55" s="43"/>
      <c r="D55" s="43"/>
      <c r="E55" s="43"/>
      <c r="F55" s="43"/>
      <c r="G55" s="44">
        <f>SUM(G49:G54)</f>
        <v>427.05</v>
      </c>
    </row>
    <row r="56" ht="9.95" customHeight="1">
      <c r="A56" s="30"/>
    </row>
    <row r="57" spans="1:8" ht="22.5" customHeight="1">
      <c r="A57" s="31" t="s">
        <v>64</v>
      </c>
      <c r="B57" s="31"/>
      <c r="C57" s="31"/>
      <c r="D57" s="31"/>
      <c r="E57" s="31"/>
      <c r="F57" s="31"/>
      <c r="G57" s="31"/>
      <c r="H57" s="51"/>
    </row>
    <row r="58" spans="1:11" ht="12.95" customHeight="1">
      <c r="A58" s="32">
        <v>3</v>
      </c>
      <c r="B58" s="43" t="s">
        <v>65</v>
      </c>
      <c r="C58" s="43"/>
      <c r="D58" s="43"/>
      <c r="E58" s="43"/>
      <c r="F58" s="43"/>
      <c r="G58" s="35" t="s">
        <v>40</v>
      </c>
      <c r="H58" s="53"/>
      <c r="K58" s="58"/>
    </row>
    <row r="59" spans="1:11" ht="12.95" customHeight="1">
      <c r="A59" s="28" t="s">
        <v>11</v>
      </c>
      <c r="B59" s="8" t="s">
        <v>66</v>
      </c>
      <c r="C59" s="8"/>
      <c r="D59" s="8"/>
      <c r="E59" s="8"/>
      <c r="F59" s="8"/>
      <c r="G59" s="39">
        <v>19.51</v>
      </c>
      <c r="H59" s="54"/>
      <c r="K59" s="58"/>
    </row>
    <row r="60" spans="1:11" ht="12.95" customHeight="1">
      <c r="A60" s="28" t="s">
        <v>14</v>
      </c>
      <c r="B60" s="8" t="s">
        <v>67</v>
      </c>
      <c r="C60" s="8"/>
      <c r="D60" s="8"/>
      <c r="E60" s="8"/>
      <c r="F60" s="8"/>
      <c r="G60" s="39">
        <v>0</v>
      </c>
      <c r="H60" s="56"/>
      <c r="K60" s="58"/>
    </row>
    <row r="61" spans="1:7" ht="12.95" customHeight="1">
      <c r="A61" s="28" t="s">
        <v>17</v>
      </c>
      <c r="B61" s="8" t="s">
        <v>68</v>
      </c>
      <c r="C61" s="8"/>
      <c r="D61" s="8"/>
      <c r="E61" s="8"/>
      <c r="F61" s="8"/>
      <c r="G61" s="39">
        <v>0</v>
      </c>
    </row>
    <row r="62" spans="1:7" ht="12.95" customHeight="1">
      <c r="A62" s="28" t="s">
        <v>20</v>
      </c>
      <c r="B62" s="8" t="s">
        <v>52</v>
      </c>
      <c r="C62" s="8"/>
      <c r="D62" s="8"/>
      <c r="E62" s="8"/>
      <c r="F62" s="8"/>
      <c r="G62" s="39">
        <v>0</v>
      </c>
    </row>
    <row r="63" spans="1:7" ht="12.95" customHeight="1">
      <c r="A63" s="42"/>
      <c r="B63" s="43" t="s">
        <v>69</v>
      </c>
      <c r="C63" s="43"/>
      <c r="D63" s="43"/>
      <c r="E63" s="43"/>
      <c r="F63" s="43"/>
      <c r="G63" s="57">
        <f>SUM(G59:G62)</f>
        <v>19.51</v>
      </c>
    </row>
    <row r="64" ht="12.75" customHeight="1">
      <c r="A64" s="30"/>
    </row>
    <row r="65" spans="1:7" s="25" customFormat="1" ht="21" customHeight="1">
      <c r="A65" s="10" t="s">
        <v>70</v>
      </c>
      <c r="B65" s="10"/>
      <c r="C65" s="10"/>
      <c r="D65" s="10"/>
      <c r="E65" s="10"/>
      <c r="F65" s="10"/>
      <c r="G65" s="10"/>
    </row>
    <row r="66" spans="1:8" s="25" customFormat="1" ht="15" customHeight="1">
      <c r="A66" s="10" t="s">
        <v>71</v>
      </c>
      <c r="B66" s="10"/>
      <c r="C66" s="10"/>
      <c r="D66" s="10"/>
      <c r="E66" s="10"/>
      <c r="F66" s="10"/>
      <c r="G66" s="10"/>
      <c r="H66" s="58"/>
    </row>
    <row r="67" ht="11.25" customHeight="1">
      <c r="A67" s="59"/>
    </row>
    <row r="68" spans="1:7" ht="12.95" customHeight="1">
      <c r="A68" s="60" t="s">
        <v>72</v>
      </c>
      <c r="B68" s="61" t="s">
        <v>73</v>
      </c>
      <c r="C68" s="61"/>
      <c r="D68" s="61"/>
      <c r="E68" s="61"/>
      <c r="F68" s="62" t="s">
        <v>74</v>
      </c>
      <c r="G68" s="61" t="s">
        <v>40</v>
      </c>
    </row>
    <row r="69" spans="1:7" ht="12.95" customHeight="1">
      <c r="A69" s="28" t="s">
        <v>11</v>
      </c>
      <c r="B69" s="8" t="s">
        <v>75</v>
      </c>
      <c r="C69" s="8"/>
      <c r="D69" s="8"/>
      <c r="E69" s="8"/>
      <c r="F69" s="63">
        <v>0.2</v>
      </c>
      <c r="G69" s="64">
        <f>ROUND($G$45*F69,2)</f>
        <v>176</v>
      </c>
    </row>
    <row r="70" spans="1:7" ht="12.95" customHeight="1">
      <c r="A70" s="28" t="s">
        <v>14</v>
      </c>
      <c r="B70" s="8" t="s">
        <v>76</v>
      </c>
      <c r="C70" s="8"/>
      <c r="D70" s="8"/>
      <c r="E70" s="8"/>
      <c r="F70" s="63">
        <v>0.015</v>
      </c>
      <c r="G70" s="64">
        <f>ROUND($G$45*F70,2)</f>
        <v>13.2</v>
      </c>
    </row>
    <row r="71" spans="1:7" ht="12.95" customHeight="1">
      <c r="A71" s="28" t="s">
        <v>17</v>
      </c>
      <c r="B71" s="8" t="s">
        <v>77</v>
      </c>
      <c r="C71" s="8"/>
      <c r="D71" s="8"/>
      <c r="E71" s="8"/>
      <c r="F71" s="63">
        <v>0.01</v>
      </c>
      <c r="G71" s="64">
        <f>ROUND($G$45*F71,2)</f>
        <v>8.8</v>
      </c>
    </row>
    <row r="72" spans="1:7" ht="12.95" customHeight="1">
      <c r="A72" s="28" t="s">
        <v>20</v>
      </c>
      <c r="B72" s="8" t="s">
        <v>78</v>
      </c>
      <c r="C72" s="8"/>
      <c r="D72" s="8"/>
      <c r="E72" s="8"/>
      <c r="F72" s="63">
        <v>0.002</v>
      </c>
      <c r="G72" s="64">
        <f>ROUND($G$45*F72,2)</f>
        <v>1.76</v>
      </c>
    </row>
    <row r="73" spans="1:7" ht="12.95" customHeight="1">
      <c r="A73" s="28" t="s">
        <v>45</v>
      </c>
      <c r="B73" s="8" t="s">
        <v>79</v>
      </c>
      <c r="C73" s="8"/>
      <c r="D73" s="8"/>
      <c r="E73" s="8"/>
      <c r="F73" s="63">
        <v>0.025</v>
      </c>
      <c r="G73" s="64">
        <f>ROUND($G$45*F73,2)</f>
        <v>22</v>
      </c>
    </row>
    <row r="74" spans="1:7" ht="12.95" customHeight="1">
      <c r="A74" s="28" t="s">
        <v>47</v>
      </c>
      <c r="B74" s="8" t="s">
        <v>80</v>
      </c>
      <c r="C74" s="8"/>
      <c r="D74" s="8"/>
      <c r="E74" s="8"/>
      <c r="F74" s="63">
        <v>0.08</v>
      </c>
      <c r="G74" s="64">
        <f>ROUND($G$45*F74,2)</f>
        <v>70.4</v>
      </c>
    </row>
    <row r="75" spans="1:7" s="25" customFormat="1" ht="12.95" customHeight="1">
      <c r="A75" s="28" t="s">
        <v>49</v>
      </c>
      <c r="B75" s="8" t="s">
        <v>81</v>
      </c>
      <c r="C75" s="8"/>
      <c r="D75" s="8"/>
      <c r="E75" s="8"/>
      <c r="F75" s="63">
        <v>0.015</v>
      </c>
      <c r="G75" s="65">
        <f>ROUND($G$45*F75,2)</f>
        <v>13.2</v>
      </c>
    </row>
    <row r="76" spans="1:7" ht="12.95" customHeight="1">
      <c r="A76" s="66" t="s">
        <v>51</v>
      </c>
      <c r="B76" s="67" t="s">
        <v>82</v>
      </c>
      <c r="C76" s="67"/>
      <c r="D76" s="67"/>
      <c r="E76" s="67"/>
      <c r="F76" s="63">
        <v>0.006</v>
      </c>
      <c r="G76" s="64">
        <f>ROUND($G$45*F76,2)</f>
        <v>5.28</v>
      </c>
    </row>
    <row r="77" spans="1:7" ht="12.95" customHeight="1">
      <c r="A77" s="32" t="s">
        <v>83</v>
      </c>
      <c r="B77" s="32"/>
      <c r="C77" s="32"/>
      <c r="D77" s="32"/>
      <c r="E77" s="32"/>
      <c r="F77" s="68" t="s">
        <f>SUM(F69:F76)</f>
        <v>351</v>
      </c>
      <c r="G77" s="69">
        <f>ROUND(SUM(G69:G76),2)</f>
        <v>310.64</v>
      </c>
    </row>
    <row r="78" ht="15" customHeight="1">
      <c r="A78" s="30"/>
    </row>
    <row r="79" spans="1:7" ht="15" customHeight="1">
      <c r="A79" s="31" t="s">
        <v>84</v>
      </c>
      <c r="B79" s="31"/>
      <c r="C79" s="31"/>
      <c r="D79" s="31"/>
      <c r="E79" s="31"/>
      <c r="F79" s="31"/>
      <c r="G79" s="31"/>
    </row>
    <row r="80" ht="9.75" customHeight="1">
      <c r="A80" s="30"/>
    </row>
    <row r="81" spans="1:8" ht="12.95" customHeight="1">
      <c r="A81" s="60" t="s">
        <v>85</v>
      </c>
      <c r="B81" s="70" t="s">
        <v>86</v>
      </c>
      <c r="C81" s="70"/>
      <c r="D81" s="70"/>
      <c r="E81" s="70"/>
      <c r="F81" s="70"/>
      <c r="G81" s="71" t="s">
        <v>40</v>
      </c>
      <c r="H81" s="72" t="s">
        <v>74</v>
      </c>
    </row>
    <row r="82" spans="1:8" ht="12.95" customHeight="1">
      <c r="A82" s="28" t="s">
        <v>11</v>
      </c>
      <c r="B82" s="8" t="s">
        <v>87</v>
      </c>
      <c r="C82" s="8"/>
      <c r="D82" s="8"/>
      <c r="E82" s="8"/>
      <c r="F82" s="8"/>
      <c r="G82" s="47">
        <f>ROUND($G$45*H82,2)</f>
        <v>73.3</v>
      </c>
      <c r="H82" s="73">
        <v>0.0833</v>
      </c>
    </row>
    <row r="83" spans="1:8" ht="12.95" customHeight="1">
      <c r="A83" s="66" t="s">
        <v>14</v>
      </c>
      <c r="B83" s="67" t="s">
        <v>88</v>
      </c>
      <c r="C83" s="67"/>
      <c r="D83" s="67"/>
      <c r="E83" s="67"/>
      <c r="F83" s="67"/>
      <c r="G83" s="47">
        <f>ROUND($G$45*H83,2)</f>
        <v>24.46</v>
      </c>
      <c r="H83" s="73">
        <v>0.0278</v>
      </c>
    </row>
    <row r="84" spans="1:8" ht="12.95" customHeight="1">
      <c r="A84" s="74" t="s">
        <v>89</v>
      </c>
      <c r="B84" s="74"/>
      <c r="C84" s="74"/>
      <c r="D84" s="74"/>
      <c r="E84" s="74"/>
      <c r="F84" s="74"/>
      <c r="G84" s="75">
        <f>G82+G83</f>
        <v>97.76</v>
      </c>
      <c r="H84" s="73" t="s">
        <f>H82+H83</f>
        <v>352</v>
      </c>
    </row>
    <row r="85" spans="1:8" s="25" customFormat="1" ht="12.95" customHeight="1">
      <c r="A85" s="76" t="s">
        <v>17</v>
      </c>
      <c r="B85" s="17" t="s">
        <v>90</v>
      </c>
      <c r="C85" s="17"/>
      <c r="D85" s="17"/>
      <c r="E85" s="17"/>
      <c r="F85" s="17"/>
      <c r="G85" s="47">
        <f>ROUND($G$45*H85,2)</f>
        <v>34.51</v>
      </c>
      <c r="H85" s="73">
        <f>F77*H84</f>
        <v>0.0392183</v>
      </c>
    </row>
    <row r="86" spans="1:8" ht="12.95" customHeight="1">
      <c r="A86" s="21" t="s">
        <v>83</v>
      </c>
      <c r="B86" s="21"/>
      <c r="C86" s="21"/>
      <c r="D86" s="21"/>
      <c r="E86" s="21"/>
      <c r="F86" s="21"/>
      <c r="G86" s="77">
        <f>G84+G85</f>
        <v>132.27</v>
      </c>
      <c r="H86" s="73" t="s">
        <f>H84+H85</f>
        <v>353</v>
      </c>
    </row>
    <row r="87" spans="1:8" ht="15" customHeight="1">
      <c r="A87" s="30"/>
      <c r="H87" s="72"/>
    </row>
    <row r="88" spans="1:8" ht="15" customHeight="1">
      <c r="A88" s="31" t="s">
        <v>91</v>
      </c>
      <c r="B88" s="31"/>
      <c r="C88" s="31"/>
      <c r="D88" s="31"/>
      <c r="E88" s="31"/>
      <c r="F88" s="31"/>
      <c r="G88" s="31"/>
      <c r="H88" s="72"/>
    </row>
    <row r="89" spans="1:8" ht="9.75" customHeight="1">
      <c r="A89" s="30"/>
      <c r="H89" s="72"/>
    </row>
    <row r="90" spans="1:8" ht="12.95" customHeight="1">
      <c r="A90" s="60" t="s">
        <v>92</v>
      </c>
      <c r="B90" s="70" t="s">
        <v>93</v>
      </c>
      <c r="C90" s="70"/>
      <c r="D90" s="70"/>
      <c r="E90" s="70"/>
      <c r="F90" s="70"/>
      <c r="G90" s="71" t="s">
        <v>40</v>
      </c>
      <c r="H90" s="72" t="s">
        <v>74</v>
      </c>
    </row>
    <row r="91" spans="1:8" ht="12.95" customHeight="1">
      <c r="A91" s="28" t="s">
        <v>11</v>
      </c>
      <c r="B91" s="8" t="s">
        <v>94</v>
      </c>
      <c r="C91" s="8"/>
      <c r="D91" s="8"/>
      <c r="E91" s="8"/>
      <c r="F91" s="8"/>
      <c r="G91" s="47">
        <f>ROUND(G45*H91,2)</f>
        <v>0.62</v>
      </c>
      <c r="H91" s="73">
        <v>0.0007</v>
      </c>
    </row>
    <row r="92" spans="1:8" ht="12.95" customHeight="1">
      <c r="A92" s="66" t="s">
        <v>14</v>
      </c>
      <c r="B92" s="67" t="s">
        <v>95</v>
      </c>
      <c r="C92" s="67"/>
      <c r="D92" s="67"/>
      <c r="E92" s="67"/>
      <c r="F92" s="67"/>
      <c r="G92" s="47">
        <f>ROUND(G45*H92,2)</f>
        <v>0.26</v>
      </c>
      <c r="H92" s="73">
        <v>0.0003</v>
      </c>
    </row>
    <row r="93" spans="1:8" ht="12.95" customHeight="1">
      <c r="A93" s="21" t="s">
        <v>83</v>
      </c>
      <c r="B93" s="21"/>
      <c r="C93" s="21"/>
      <c r="D93" s="21"/>
      <c r="E93" s="21"/>
      <c r="F93" s="21"/>
      <c r="G93" s="44">
        <f>SUM(G91:G92)</f>
        <v>0.88</v>
      </c>
      <c r="H93" s="73" t="s">
        <f>H91+H92</f>
        <v>354</v>
      </c>
    </row>
    <row r="94" spans="1:8" ht="12.95" customHeight="1">
      <c r="A94" s="78"/>
      <c r="B94" s="78"/>
      <c r="C94" s="78"/>
      <c r="D94" s="78"/>
      <c r="E94" s="78"/>
      <c r="F94" s="79"/>
      <c r="G94" s="80"/>
      <c r="H94" s="73"/>
    </row>
    <row r="95" spans="1:8" ht="12.95" customHeight="1">
      <c r="A95" s="78"/>
      <c r="B95" s="78"/>
      <c r="C95" s="78"/>
      <c r="D95" s="78"/>
      <c r="E95" s="78"/>
      <c r="F95" s="79"/>
      <c r="G95" s="80"/>
      <c r="H95" s="73"/>
    </row>
    <row r="96" spans="1:8" ht="12.95" customHeight="1">
      <c r="A96" s="78"/>
      <c r="B96" s="78"/>
      <c r="C96" s="78"/>
      <c r="D96" s="78"/>
      <c r="E96" s="78"/>
      <c r="F96" s="79"/>
      <c r="G96" s="80"/>
      <c r="H96" s="73"/>
    </row>
    <row r="97" spans="1:8" ht="13.5" customHeight="1">
      <c r="A97" s="30"/>
      <c r="H97" s="72"/>
    </row>
    <row r="98" spans="1:8" ht="13.5" customHeight="1">
      <c r="A98" s="30"/>
      <c r="H98" s="72"/>
    </row>
    <row r="99" spans="1:8" ht="13.5" customHeight="1">
      <c r="A99" s="30"/>
      <c r="H99" s="72"/>
    </row>
    <row r="100" spans="1:8" ht="13.5" customHeight="1">
      <c r="A100" s="30"/>
      <c r="H100" s="72"/>
    </row>
    <row r="101" spans="1:8" ht="13.5" customHeight="1">
      <c r="A101" s="30"/>
      <c r="H101" s="72"/>
    </row>
    <row r="102" spans="1:8" ht="13.5" customHeight="1">
      <c r="A102" s="30"/>
      <c r="H102" s="72"/>
    </row>
    <row r="103" spans="1:8" ht="15" customHeight="1">
      <c r="A103" s="81" t="s">
        <v>96</v>
      </c>
      <c r="B103" s="81"/>
      <c r="C103" s="81"/>
      <c r="D103" s="81"/>
      <c r="E103" s="81"/>
      <c r="F103" s="81"/>
      <c r="G103" s="81"/>
      <c r="H103" s="72"/>
    </row>
    <row r="104" spans="1:8" ht="9.75" customHeight="1">
      <c r="A104" s="30"/>
      <c r="H104" s="72"/>
    </row>
    <row r="105" spans="1:8" ht="12.95" customHeight="1">
      <c r="A105" s="60" t="s">
        <v>97</v>
      </c>
      <c r="B105" s="70" t="s">
        <v>98</v>
      </c>
      <c r="C105" s="70"/>
      <c r="D105" s="70"/>
      <c r="E105" s="70"/>
      <c r="F105" s="70"/>
      <c r="G105" s="61" t="s">
        <v>40</v>
      </c>
      <c r="H105" s="72"/>
    </row>
    <row r="106" spans="1:8" ht="12.95" customHeight="1">
      <c r="A106" s="28" t="s">
        <v>11</v>
      </c>
      <c r="B106" s="8" t="s">
        <v>99</v>
      </c>
      <c r="C106" s="8"/>
      <c r="D106" s="8"/>
      <c r="E106" s="8"/>
      <c r="F106" s="8"/>
      <c r="G106" s="64">
        <f>ROUND($G$45*H106,2)</f>
        <v>3.7</v>
      </c>
      <c r="H106" s="82">
        <v>0.0042</v>
      </c>
    </row>
    <row r="107" spans="1:8" ht="12.95" customHeight="1">
      <c r="A107" s="28" t="s">
        <v>14</v>
      </c>
      <c r="B107" s="8" t="s">
        <v>100</v>
      </c>
      <c r="C107" s="8"/>
      <c r="D107" s="8"/>
      <c r="E107" s="8"/>
      <c r="F107" s="8"/>
      <c r="G107" s="64">
        <f>ROUND($G$45*H107,2)</f>
        <v>0.26</v>
      </c>
      <c r="H107" s="83">
        <v>0.0003</v>
      </c>
    </row>
    <row r="108" spans="1:8" ht="12.95" customHeight="1">
      <c r="A108" s="28" t="s">
        <v>17</v>
      </c>
      <c r="B108" s="8" t="s">
        <v>101</v>
      </c>
      <c r="C108" s="8"/>
      <c r="D108" s="8"/>
      <c r="E108" s="8"/>
      <c r="F108" s="8"/>
      <c r="G108" s="64">
        <f>ROUND($G$45*H108,2)</f>
        <v>1.85</v>
      </c>
      <c r="H108" s="83">
        <v>0.0021</v>
      </c>
    </row>
    <row r="109" spans="1:8" ht="12.95" customHeight="1">
      <c r="A109" s="28" t="s">
        <v>20</v>
      </c>
      <c r="B109" s="8" t="s">
        <v>102</v>
      </c>
      <c r="C109" s="8"/>
      <c r="D109" s="8"/>
      <c r="E109" s="8"/>
      <c r="F109" s="8"/>
      <c r="G109" s="64">
        <f>ROUND($G$45*H109,2)</f>
        <v>0.35</v>
      </c>
      <c r="H109" s="83">
        <v>0.0004</v>
      </c>
    </row>
    <row r="110" spans="1:8" ht="12.95" customHeight="1">
      <c r="A110" s="28" t="s">
        <v>45</v>
      </c>
      <c r="B110" s="8" t="s">
        <v>103</v>
      </c>
      <c r="C110" s="8"/>
      <c r="D110" s="8"/>
      <c r="E110" s="8"/>
      <c r="F110" s="8"/>
      <c r="G110" s="64">
        <f>ROUND($G$45*H110,2)</f>
        <v>0.12</v>
      </c>
      <c r="H110" s="83">
        <f>F77*H109</f>
        <v>0.0001412</v>
      </c>
    </row>
    <row r="111" spans="1:8" ht="12.95" customHeight="1">
      <c r="A111" s="66" t="s">
        <v>47</v>
      </c>
      <c r="B111" s="8" t="s">
        <v>104</v>
      </c>
      <c r="C111" s="8"/>
      <c r="D111" s="8"/>
      <c r="E111" s="8"/>
      <c r="F111" s="8"/>
      <c r="G111" s="64">
        <f>ROUND($G$45*H111,2)</f>
        <v>35.2</v>
      </c>
      <c r="H111" s="90">
        <v>0.04</v>
      </c>
    </row>
    <row r="112" spans="1:8" ht="12.95" customHeight="1">
      <c r="A112" s="21" t="s">
        <v>83</v>
      </c>
      <c r="B112" s="21"/>
      <c r="C112" s="21"/>
      <c r="D112" s="21"/>
      <c r="E112" s="21"/>
      <c r="F112" s="21"/>
      <c r="G112" s="85">
        <f>SUM(G106:G111)</f>
        <v>41.48</v>
      </c>
      <c r="H112" s="86" t="s">
        <f>SUM(H106:H111)</f>
        <v>355</v>
      </c>
    </row>
    <row r="113" spans="1:8" ht="13.55">
      <c r="A113" s="87"/>
      <c r="H113" s="72"/>
    </row>
    <row r="114" spans="1:8" ht="13.55">
      <c r="A114" s="88" t="s">
        <v>105</v>
      </c>
      <c r="H114" s="72"/>
    </row>
    <row r="115" spans="1:8" ht="9.75" customHeight="1">
      <c r="A115" s="30"/>
      <c r="H115" s="72"/>
    </row>
    <row r="116" spans="1:8" ht="12.95" customHeight="1">
      <c r="A116" s="60" t="s">
        <v>106</v>
      </c>
      <c r="B116" s="70" t="s">
        <v>107</v>
      </c>
      <c r="C116" s="70"/>
      <c r="D116" s="70"/>
      <c r="E116" s="70"/>
      <c r="F116" s="70"/>
      <c r="G116" s="61" t="s">
        <v>40</v>
      </c>
      <c r="H116" s="89" t="s">
        <v>74</v>
      </c>
    </row>
    <row r="117" spans="1:8" ht="12.95" customHeight="1">
      <c r="A117" s="28" t="s">
        <v>11</v>
      </c>
      <c r="B117" s="8" t="s">
        <v>108</v>
      </c>
      <c r="C117" s="8"/>
      <c r="D117" s="8"/>
      <c r="E117" s="8"/>
      <c r="F117" s="8"/>
      <c r="G117" s="64">
        <f>ROUND($G$45*H117,2)</f>
        <v>73.3</v>
      </c>
      <c r="H117" s="90">
        <v>0.0833</v>
      </c>
    </row>
    <row r="118" spans="1:8" ht="12.95" customHeight="1">
      <c r="A118" s="28" t="s">
        <v>14</v>
      </c>
      <c r="B118" s="8" t="s">
        <v>109</v>
      </c>
      <c r="C118" s="8"/>
      <c r="D118" s="8"/>
      <c r="E118" s="8"/>
      <c r="F118" s="8"/>
      <c r="G118" s="64">
        <f>ROUND($G$45*H118,2)</f>
        <v>12.23</v>
      </c>
      <c r="H118" s="90">
        <v>0.0139</v>
      </c>
    </row>
    <row r="119" spans="1:8" ht="12.95" customHeight="1">
      <c r="A119" s="28" t="s">
        <v>17</v>
      </c>
      <c r="B119" s="8" t="s">
        <v>110</v>
      </c>
      <c r="C119" s="8"/>
      <c r="D119" s="8"/>
      <c r="E119" s="8"/>
      <c r="F119" s="8"/>
      <c r="G119" s="64">
        <f>ROUND($G$45*H119,2)</f>
        <v>0.18</v>
      </c>
      <c r="H119" s="90">
        <v>0.0002</v>
      </c>
    </row>
    <row r="120" spans="1:8" ht="12.95" customHeight="1">
      <c r="A120" s="28" t="s">
        <v>20</v>
      </c>
      <c r="B120" s="8" t="s">
        <v>111</v>
      </c>
      <c r="C120" s="8"/>
      <c r="D120" s="8"/>
      <c r="E120" s="8"/>
      <c r="F120" s="8"/>
      <c r="G120" s="64">
        <f>ROUND($G$45*H120,2)</f>
        <v>2.46</v>
      </c>
      <c r="H120" s="90">
        <v>0.0028</v>
      </c>
    </row>
    <row r="121" spans="1:8" ht="12.95" customHeight="1">
      <c r="A121" s="28" t="s">
        <v>45</v>
      </c>
      <c r="B121" s="8" t="s">
        <v>112</v>
      </c>
      <c r="C121" s="8"/>
      <c r="D121" s="8"/>
      <c r="E121" s="8"/>
      <c r="F121" s="8"/>
      <c r="G121" s="64">
        <f>ROUND($G$45*H121,2)</f>
        <v>0.26</v>
      </c>
      <c r="H121" s="90">
        <v>0.0003</v>
      </c>
    </row>
    <row r="122" spans="1:8" ht="12.95" customHeight="1">
      <c r="A122" s="66" t="s">
        <v>47</v>
      </c>
      <c r="B122" s="67" t="s">
        <v>52</v>
      </c>
      <c r="C122" s="67"/>
      <c r="D122" s="67"/>
      <c r="E122" s="67"/>
      <c r="F122" s="67"/>
      <c r="G122" s="64">
        <f>G45*H122</f>
        <v>0</v>
      </c>
      <c r="H122" s="90">
        <v>0</v>
      </c>
    </row>
    <row r="123" spans="1:8" ht="12.95" customHeight="1">
      <c r="A123" s="74" t="s">
        <v>89</v>
      </c>
      <c r="B123" s="74"/>
      <c r="C123" s="74"/>
      <c r="D123" s="74"/>
      <c r="E123" s="74"/>
      <c r="F123" s="74"/>
      <c r="G123" s="91">
        <f>ROUND(SUM(G117:G122),2)</f>
        <v>88.43</v>
      </c>
      <c r="H123" s="92" t="s">
        <f>SUM(H117:H122)</f>
        <v>356</v>
      </c>
    </row>
    <row r="124" spans="1:8" ht="12.95" customHeight="1">
      <c r="A124" s="93" t="s">
        <v>49</v>
      </c>
      <c r="B124" s="8" t="s">
        <v>113</v>
      </c>
      <c r="C124" s="8"/>
      <c r="D124" s="8"/>
      <c r="E124" s="8"/>
      <c r="F124" s="8"/>
      <c r="G124" s="64">
        <f>ROUND(G45*H124,2)</f>
        <v>31.22</v>
      </c>
      <c r="H124" s="90">
        <f>F77*H123</f>
        <v>0.0354765</v>
      </c>
    </row>
    <row r="125" spans="1:8" ht="12.95" customHeight="1">
      <c r="A125" s="21" t="s">
        <v>83</v>
      </c>
      <c r="B125" s="21"/>
      <c r="C125" s="21"/>
      <c r="D125" s="21"/>
      <c r="E125" s="21"/>
      <c r="F125" s="21"/>
      <c r="G125" s="85">
        <f>SUM(G123+G124)</f>
        <v>119.65</v>
      </c>
      <c r="H125" s="94" t="s">
        <f>H123+H124</f>
        <v>357</v>
      </c>
    </row>
    <row r="126" ht="13.55">
      <c r="A126" s="30" t="s">
        <v>114</v>
      </c>
    </row>
    <row r="127" ht="13.55">
      <c r="A127" s="31" t="s">
        <v>115</v>
      </c>
    </row>
    <row r="128" ht="9.75" customHeight="1">
      <c r="A128" s="30"/>
    </row>
    <row r="129" spans="1:7" ht="15" customHeight="1">
      <c r="A129" s="95">
        <v>4</v>
      </c>
      <c r="B129" s="70" t="s">
        <v>116</v>
      </c>
      <c r="C129" s="70"/>
      <c r="D129" s="70"/>
      <c r="E129" s="70"/>
      <c r="F129" s="70"/>
      <c r="G129" s="71" t="s">
        <v>40</v>
      </c>
    </row>
    <row r="130" spans="1:7" ht="15" customHeight="1">
      <c r="A130" s="28" t="s">
        <v>72</v>
      </c>
      <c r="B130" s="8" t="s">
        <v>117</v>
      </c>
      <c r="C130" s="8"/>
      <c r="D130" s="8"/>
      <c r="E130" s="8"/>
      <c r="F130" s="8"/>
      <c r="G130" s="47">
        <f>G86</f>
        <v>132.27</v>
      </c>
    </row>
    <row r="131" spans="1:7" ht="15" customHeight="1">
      <c r="A131" s="28" t="s">
        <v>85</v>
      </c>
      <c r="B131" s="8" t="s">
        <v>73</v>
      </c>
      <c r="C131" s="8"/>
      <c r="D131" s="8"/>
      <c r="E131" s="8"/>
      <c r="F131" s="8"/>
      <c r="G131" s="47">
        <f>G77</f>
        <v>310.64</v>
      </c>
    </row>
    <row r="132" spans="1:7" ht="15" customHeight="1">
      <c r="A132" s="28" t="s">
        <v>92</v>
      </c>
      <c r="B132" s="8" t="s">
        <v>94</v>
      </c>
      <c r="C132" s="8"/>
      <c r="D132" s="8"/>
      <c r="E132" s="8"/>
      <c r="F132" s="8"/>
      <c r="G132" s="47">
        <f>G93</f>
        <v>0.88</v>
      </c>
    </row>
    <row r="133" spans="1:7" ht="15" customHeight="1">
      <c r="A133" s="28" t="s">
        <v>97</v>
      </c>
      <c r="B133" s="8" t="s">
        <v>118</v>
      </c>
      <c r="C133" s="8"/>
      <c r="D133" s="8"/>
      <c r="E133" s="8"/>
      <c r="F133" s="8"/>
      <c r="G133" s="47">
        <f>G112</f>
        <v>41.48</v>
      </c>
    </row>
    <row r="134" spans="1:8" ht="15" customHeight="1">
      <c r="A134" s="28" t="s">
        <v>106</v>
      </c>
      <c r="B134" s="8" t="s">
        <v>119</v>
      </c>
      <c r="C134" s="8"/>
      <c r="D134" s="8"/>
      <c r="E134" s="8"/>
      <c r="F134" s="8"/>
      <c r="G134" s="47">
        <f>G125</f>
        <v>119.65</v>
      </c>
      <c r="H134" s="89" t="s">
        <v>74</v>
      </c>
    </row>
    <row r="135" spans="1:8" ht="15" customHeight="1">
      <c r="A135" s="66" t="s">
        <v>120</v>
      </c>
      <c r="B135" s="8" t="s">
        <v>52</v>
      </c>
      <c r="C135" s="8"/>
      <c r="D135" s="8"/>
      <c r="E135" s="8"/>
      <c r="F135" s="8"/>
      <c r="G135" s="39">
        <v>0</v>
      </c>
      <c r="H135" s="92" t="s">
        <f>F77+H86+H93+H112+H125</f>
        <v>358</v>
      </c>
    </row>
    <row r="136" spans="1:8" ht="15" customHeight="1">
      <c r="A136" s="33" t="s">
        <v>83</v>
      </c>
      <c r="B136" s="33"/>
      <c r="C136" s="33"/>
      <c r="D136" s="33"/>
      <c r="E136" s="33"/>
      <c r="F136" s="96"/>
      <c r="G136" s="44">
        <f>ROUND(SUM(G130:G135),2)</f>
        <v>604.92</v>
      </c>
      <c r="H136" s="40"/>
    </row>
    <row r="137" spans="1:2" ht="13.55">
      <c r="A137" s="30"/>
      <c r="B137" s="97"/>
    </row>
    <row r="138" spans="1:8" ht="16.5" customHeight="1">
      <c r="A138" s="31" t="s">
        <v>121</v>
      </c>
      <c r="B138" s="31"/>
      <c r="C138" s="31"/>
      <c r="D138" s="31"/>
      <c r="E138" s="31"/>
      <c r="F138" s="31"/>
      <c r="G138" s="31"/>
      <c r="H138" s="54"/>
    </row>
    <row r="139" ht="9.75" customHeight="1">
      <c r="A139" s="30"/>
    </row>
    <row r="140" spans="1:7" ht="15" customHeight="1">
      <c r="A140" s="98" t="s">
        <v>122</v>
      </c>
      <c r="B140" s="43" t="s">
        <v>123</v>
      </c>
      <c r="C140" s="43"/>
      <c r="D140" s="43"/>
      <c r="E140" s="43"/>
      <c r="F140" s="34" t="s">
        <v>74</v>
      </c>
      <c r="G140" s="21" t="s">
        <v>40</v>
      </c>
    </row>
    <row r="141" spans="1:7" ht="15" customHeight="1">
      <c r="A141" s="28" t="s">
        <v>11</v>
      </c>
      <c r="B141" s="8" t="s">
        <v>124</v>
      </c>
      <c r="C141" s="8"/>
      <c r="D141" s="8"/>
      <c r="E141" s="8"/>
      <c r="F141" s="99">
        <v>0.01</v>
      </c>
      <c r="G141" s="64">
        <f>(G157)*F141</f>
        <v>19.3148</v>
      </c>
    </row>
    <row r="142" spans="1:7" ht="15" customHeight="1">
      <c r="A142" s="28" t="s">
        <v>14</v>
      </c>
      <c r="B142" s="8" t="s">
        <v>125</v>
      </c>
      <c r="C142" s="8"/>
      <c r="D142" s="8"/>
      <c r="E142" s="8"/>
      <c r="F142" s="99" t="s">
        <f>SUM(F143:F146)</f>
        <v>359</v>
      </c>
      <c r="G142" s="100">
        <f>(G157+G141+G147)*(F142)/0.9135</f>
        <v>186.569444665572</v>
      </c>
    </row>
    <row r="143" spans="1:7" ht="15" customHeight="1">
      <c r="A143" s="45"/>
      <c r="B143" s="8" t="s">
        <v>126</v>
      </c>
      <c r="C143" s="8"/>
      <c r="D143" s="8"/>
      <c r="E143" s="8"/>
      <c r="F143" s="99">
        <v>0.0365</v>
      </c>
      <c r="G143" s="64">
        <f>F143*G159</f>
        <v>78.725755</v>
      </c>
    </row>
    <row r="144" spans="1:7" ht="15" customHeight="1">
      <c r="A144" s="45"/>
      <c r="B144" s="8" t="s">
        <v>127</v>
      </c>
      <c r="C144" s="8"/>
      <c r="D144" s="8"/>
      <c r="E144" s="8"/>
      <c r="F144" s="99">
        <v>0</v>
      </c>
      <c r="G144" s="64">
        <f>F144*G159</f>
        <v>0</v>
      </c>
    </row>
    <row r="145" spans="1:7" ht="15" customHeight="1">
      <c r="A145" s="45"/>
      <c r="B145" s="8" t="s">
        <v>128</v>
      </c>
      <c r="C145" s="8"/>
      <c r="D145" s="8"/>
      <c r="E145" s="8"/>
      <c r="F145" s="99">
        <v>0.05</v>
      </c>
      <c r="G145" s="64">
        <f>F145*G159</f>
        <v>107.8435</v>
      </c>
    </row>
    <row r="146" spans="1:7" ht="15" customHeight="1">
      <c r="A146" s="101"/>
      <c r="B146" s="67" t="s">
        <v>129</v>
      </c>
      <c r="C146" s="67"/>
      <c r="D146" s="67"/>
      <c r="E146" s="67"/>
      <c r="F146" s="99">
        <v>0</v>
      </c>
      <c r="G146" s="64">
        <f>F146*G159</f>
        <v>0</v>
      </c>
    </row>
    <row r="147" spans="1:7" ht="15" customHeight="1">
      <c r="A147" s="28" t="s">
        <v>17</v>
      </c>
      <c r="B147" s="8" t="s">
        <v>130</v>
      </c>
      <c r="C147" s="8"/>
      <c r="D147" s="8"/>
      <c r="E147" s="8"/>
      <c r="F147" s="99">
        <v>0.01</v>
      </c>
      <c r="G147" s="64">
        <f>(G157+G141)*F147</f>
        <v>19.507948</v>
      </c>
    </row>
    <row r="148" spans="1:7" ht="15" customHeight="1">
      <c r="A148" s="43" t="s">
        <v>83</v>
      </c>
      <c r="B148" s="43"/>
      <c r="C148" s="43"/>
      <c r="D148" s="43"/>
      <c r="E148" s="43"/>
      <c r="F148" s="43"/>
      <c r="G148" s="44">
        <f>G141+G142+G147</f>
        <v>225.392192665572</v>
      </c>
    </row>
    <row r="149" ht="13.55">
      <c r="A149" s="88"/>
    </row>
    <row r="150" spans="1:7" ht="13.55">
      <c r="A150" s="31" t="s">
        <v>131</v>
      </c>
      <c r="B150" s="31"/>
      <c r="C150" s="31"/>
      <c r="D150" s="31"/>
      <c r="E150" s="31"/>
      <c r="F150" s="31"/>
      <c r="G150" s="31"/>
    </row>
    <row r="151" ht="9.75" customHeight="1">
      <c r="A151" s="30"/>
    </row>
    <row r="152" spans="1:7" ht="15" customHeight="1">
      <c r="A152" s="102"/>
      <c r="B152" s="43" t="s">
        <v>132</v>
      </c>
      <c r="C152" s="43"/>
      <c r="D152" s="43"/>
      <c r="E152" s="43"/>
      <c r="F152" s="43"/>
      <c r="G152" s="103" t="s">
        <v>133</v>
      </c>
    </row>
    <row r="153" spans="1:7" ht="15" customHeight="1">
      <c r="A153" s="104" t="s">
        <v>11</v>
      </c>
      <c r="B153" s="8" t="s">
        <v>134</v>
      </c>
      <c r="C153" s="8"/>
      <c r="D153" s="8"/>
      <c r="E153" s="8"/>
      <c r="F153" s="8"/>
      <c r="G153" s="47">
        <f>G45</f>
        <v>880</v>
      </c>
    </row>
    <row r="154" spans="1:7" ht="15" customHeight="1">
      <c r="A154" s="104" t="s">
        <v>14</v>
      </c>
      <c r="B154" s="8" t="s">
        <v>135</v>
      </c>
      <c r="C154" s="8"/>
      <c r="D154" s="8"/>
      <c r="E154" s="8"/>
      <c r="F154" s="8"/>
      <c r="G154" s="47">
        <f>G55</f>
        <v>427.05</v>
      </c>
    </row>
    <row r="155" spans="1:7" ht="15" customHeight="1">
      <c r="A155" s="104" t="s">
        <v>17</v>
      </c>
      <c r="B155" s="8" t="s">
        <v>136</v>
      </c>
      <c r="C155" s="8"/>
      <c r="D155" s="8"/>
      <c r="E155" s="8"/>
      <c r="F155" s="8"/>
      <c r="G155" s="47">
        <f>G63</f>
        <v>19.51</v>
      </c>
    </row>
    <row r="156" spans="1:7" ht="15" customHeight="1">
      <c r="A156" s="104" t="s">
        <v>20</v>
      </c>
      <c r="B156" s="8" t="s">
        <v>137</v>
      </c>
      <c r="C156" s="8"/>
      <c r="D156" s="8"/>
      <c r="E156" s="8"/>
      <c r="F156" s="8"/>
      <c r="G156" s="47">
        <f>G136</f>
        <v>604.92</v>
      </c>
    </row>
    <row r="157" spans="1:7" ht="15" customHeight="1">
      <c r="A157" s="8" t="s">
        <v>138</v>
      </c>
      <c r="B157" s="8"/>
      <c r="C157" s="8"/>
      <c r="D157" s="8"/>
      <c r="E157" s="8"/>
      <c r="F157" s="8"/>
      <c r="G157" s="47">
        <f>SUM(G153:G156)</f>
        <v>1931.48</v>
      </c>
    </row>
    <row r="158" spans="1:7" ht="15" customHeight="1">
      <c r="A158" s="104" t="s">
        <v>45</v>
      </c>
      <c r="B158" s="8" t="s">
        <v>139</v>
      </c>
      <c r="C158" s="8"/>
      <c r="D158" s="8"/>
      <c r="E158" s="8"/>
      <c r="F158" s="8"/>
      <c r="G158" s="47">
        <f>G148</f>
        <v>225.392192665572</v>
      </c>
    </row>
    <row r="159" spans="1:10" ht="15" customHeight="1">
      <c r="A159" s="43" t="s">
        <v>140</v>
      </c>
      <c r="B159" s="43"/>
      <c r="C159" s="43"/>
      <c r="D159" s="43"/>
      <c r="E159" s="43"/>
      <c r="F159" s="43"/>
      <c r="G159" s="44">
        <f>ROUND(SUM(G157:G158),2)</f>
        <v>2156.87</v>
      </c>
      <c r="H159" s="55"/>
      <c r="J159" s="58"/>
    </row>
    <row r="160" ht="6.75" customHeight="1"/>
    <row r="161" spans="1:7" ht="25.5" customHeight="1">
      <c r="A161" s="105" t="s">
        <v>141</v>
      </c>
      <c r="B161" s="105"/>
      <c r="C161" s="105"/>
      <c r="D161" s="105"/>
      <c r="E161" s="105"/>
      <c r="F161" s="105"/>
      <c r="G161" s="105"/>
    </row>
    <row r="162" spans="1:7" ht="38.25" customHeight="1">
      <c r="A162" s="106" t="s">
        <v>23</v>
      </c>
      <c r="B162" s="106"/>
      <c r="C162" s="106" t="s">
        <v>142</v>
      </c>
      <c r="D162" s="106" t="s">
        <v>143</v>
      </c>
      <c r="E162" s="106" t="s">
        <v>144</v>
      </c>
      <c r="F162" s="107" t="s">
        <v>145</v>
      </c>
      <c r="G162" s="106" t="s">
        <v>146</v>
      </c>
    </row>
    <row r="163" spans="1:8" ht="12.75" customHeight="1">
      <c r="A163" s="108" t="s">
        <v>147</v>
      </c>
      <c r="B163" s="108"/>
      <c r="C163" s="108" t="s">
        <v>148</v>
      </c>
      <c r="D163" s="108" t="s">
        <v>149</v>
      </c>
      <c r="E163" s="108" t="s">
        <v>150</v>
      </c>
      <c r="F163" s="109" t="s">
        <v>151</v>
      </c>
      <c r="G163" s="108" t="s">
        <v>152</v>
      </c>
      <c r="H163" s="110"/>
    </row>
    <row r="164" spans="1:7" ht="12.75" customHeight="1">
      <c r="A164" s="111" t="s">
        <v>174</v>
      </c>
      <c r="B164" s="111"/>
      <c r="C164" s="112">
        <f>G159</f>
        <v>2156.87</v>
      </c>
      <c r="D164" s="113">
        <v>1</v>
      </c>
      <c r="E164" s="112">
        <f>C164*D164</f>
        <v>2156.87</v>
      </c>
      <c r="F164" s="114">
        <v>10</v>
      </c>
      <c r="G164" s="112">
        <f>E164*F164</f>
        <v>21568.7</v>
      </c>
    </row>
    <row r="165" spans="1:7" ht="12.75" customHeight="1">
      <c r="A165" s="115" t="s">
        <v>154</v>
      </c>
      <c r="B165" s="115"/>
      <c r="C165" s="112">
        <v>0</v>
      </c>
      <c r="D165" s="113"/>
      <c r="E165" s="112">
        <f>C165*D165</f>
        <v>0</v>
      </c>
      <c r="F165" s="114"/>
      <c r="G165" s="112">
        <f>E165*F165</f>
        <v>0</v>
      </c>
    </row>
    <row r="166" spans="1:7" ht="12.75" customHeight="1">
      <c r="A166" s="115" t="s">
        <v>155</v>
      </c>
      <c r="B166" s="115"/>
      <c r="C166" s="116">
        <v>0</v>
      </c>
      <c r="D166" s="113"/>
      <c r="E166" s="112">
        <f>C166*D166</f>
        <v>0</v>
      </c>
      <c r="F166" s="114"/>
      <c r="G166" s="112">
        <f>E166*F166</f>
        <v>0</v>
      </c>
    </row>
    <row r="167" spans="1:7" ht="12.75" customHeight="1">
      <c r="A167" s="117" t="s">
        <v>156</v>
      </c>
      <c r="B167" s="117"/>
      <c r="C167" s="117"/>
      <c r="D167" s="117"/>
      <c r="E167" s="117"/>
      <c r="F167" s="117"/>
      <c r="G167" s="118">
        <f>SUM(G164:G166)</f>
        <v>21568.7</v>
      </c>
    </row>
    <row r="168" spans="1:7" ht="13.55">
      <c r="A168" s="119"/>
      <c r="B168" s="119"/>
      <c r="C168" s="119"/>
      <c r="D168" s="119"/>
      <c r="E168" s="119"/>
      <c r="F168" s="120"/>
      <c r="G168" s="121"/>
    </row>
    <row r="169" spans="1:7" ht="13.55">
      <c r="A169" s="122" t="s">
        <v>157</v>
      </c>
      <c r="B169" s="122"/>
      <c r="C169" s="122"/>
      <c r="D169" s="122"/>
      <c r="E169" s="122"/>
      <c r="F169" s="122"/>
      <c r="G169" s="122"/>
    </row>
    <row r="170" spans="1:7" ht="12.75" customHeight="1">
      <c r="A170" s="123" t="s">
        <v>158</v>
      </c>
      <c r="B170" s="123"/>
      <c r="C170" s="123"/>
      <c r="D170" s="123"/>
      <c r="E170" s="123"/>
      <c r="F170" s="123"/>
      <c r="G170" s="123"/>
    </row>
    <row r="171" spans="1:7" ht="12.75" customHeight="1">
      <c r="A171" s="124"/>
      <c r="B171" s="125" t="s">
        <v>159</v>
      </c>
      <c r="C171" s="125"/>
      <c r="D171" s="125"/>
      <c r="E171" s="125"/>
      <c r="F171" s="126" t="s">
        <v>160</v>
      </c>
      <c r="G171" s="126"/>
    </row>
    <row r="172" spans="1:7" ht="12.75" customHeight="1">
      <c r="A172" s="124" t="s">
        <v>11</v>
      </c>
      <c r="B172" s="127" t="s">
        <v>161</v>
      </c>
      <c r="C172" s="127"/>
      <c r="D172" s="127"/>
      <c r="E172" s="127"/>
      <c r="F172" s="128">
        <f>G159</f>
        <v>2156.87</v>
      </c>
      <c r="G172" s="128"/>
    </row>
    <row r="173" spans="1:7" ht="12.75" customHeight="1">
      <c r="A173" s="124" t="s">
        <v>14</v>
      </c>
      <c r="B173" s="127" t="s">
        <v>162</v>
      </c>
      <c r="C173" s="127"/>
      <c r="D173" s="127"/>
      <c r="E173" s="127"/>
      <c r="F173" s="128">
        <f>ROUND(G167,2)</f>
        <v>21568.7</v>
      </c>
      <c r="G173" s="128"/>
    </row>
    <row r="174" spans="1:7" ht="12.75" customHeight="1">
      <c r="A174" s="124" t="s">
        <v>17</v>
      </c>
      <c r="B174" s="127" t="s">
        <v>163</v>
      </c>
      <c r="C174" s="127"/>
      <c r="D174" s="127"/>
      <c r="E174" s="127"/>
      <c r="F174" s="128">
        <f>F173*12</f>
        <v>258824.4</v>
      </c>
      <c r="G174" s="128"/>
    </row>
    <row r="175" ht="12.75"/>
    <row r="176" ht="12.75">
      <c r="A176" s="129" t="s">
        <v>164</v>
      </c>
    </row>
    <row r="177" ht="12.75"/>
    <row r="178" ht="12.75"/>
    <row r="179" ht="11.25" customHeight="1"/>
    <row r="180" ht="12.75"/>
    <row r="181" ht="12.75"/>
  </sheetData>
  <mergeCells count="143">
    <mergeCell ref="A1:G1"/>
    <mergeCell ref="A2:G2"/>
    <mergeCell ref="A3:G3"/>
    <mergeCell ref="A4:G4"/>
    <mergeCell ref="A8:G8"/>
    <mergeCell ref="A9:G9"/>
    <mergeCell ref="A10:E10"/>
    <mergeCell ref="F10:G10"/>
    <mergeCell ref="A11:E11"/>
    <mergeCell ref="F11:G11"/>
    <mergeCell ref="A12:C12"/>
    <mergeCell ref="A14:G14"/>
    <mergeCell ref="B16:F16"/>
    <mergeCell ref="B17:F17"/>
    <mergeCell ref="B18:F18"/>
    <mergeCell ref="B19:F19"/>
    <mergeCell ref="A21:G21"/>
    <mergeCell ref="A23:B23"/>
    <mergeCell ref="C23:D23"/>
    <mergeCell ref="E23:G23"/>
    <mergeCell ref="A24:B24"/>
    <mergeCell ref="C24:D24"/>
    <mergeCell ref="E24:G24"/>
    <mergeCell ref="A26:G26"/>
    <mergeCell ref="A27:G27"/>
    <mergeCell ref="A29:G29"/>
    <mergeCell ref="B30:F30"/>
    <mergeCell ref="B31:F31"/>
    <mergeCell ref="B32:F32"/>
    <mergeCell ref="B33:F33"/>
    <mergeCell ref="A35:G35"/>
    <mergeCell ref="B36:E36"/>
    <mergeCell ref="B37:E37"/>
    <mergeCell ref="B38:E38"/>
    <mergeCell ref="B39:E39"/>
    <mergeCell ref="B40:E40"/>
    <mergeCell ref="B41:E41"/>
    <mergeCell ref="B42:E42"/>
    <mergeCell ref="B43:E43"/>
    <mergeCell ref="B44:E44"/>
    <mergeCell ref="B45:F45"/>
    <mergeCell ref="A47:G47"/>
    <mergeCell ref="B48:F48"/>
    <mergeCell ref="C49:F49"/>
    <mergeCell ref="B51:F51"/>
    <mergeCell ref="B52:F52"/>
    <mergeCell ref="B53:F53"/>
    <mergeCell ref="B54:F54"/>
    <mergeCell ref="B55:F55"/>
    <mergeCell ref="A57:G57"/>
    <mergeCell ref="B58:F58"/>
    <mergeCell ref="B59:F59"/>
    <mergeCell ref="B60:F60"/>
    <mergeCell ref="B61:F61"/>
    <mergeCell ref="B62:F62"/>
    <mergeCell ref="B63:F63"/>
    <mergeCell ref="A65:G65"/>
    <mergeCell ref="A66:G66"/>
    <mergeCell ref="B68:E68"/>
    <mergeCell ref="B69:E69"/>
    <mergeCell ref="B70:E70"/>
    <mergeCell ref="B71:E71"/>
    <mergeCell ref="B72:E72"/>
    <mergeCell ref="B73:E73"/>
    <mergeCell ref="B74:E74"/>
    <mergeCell ref="B75:E75"/>
    <mergeCell ref="B76:E76"/>
    <mergeCell ref="A77:E77"/>
    <mergeCell ref="A79:G79"/>
    <mergeCell ref="B81:F81"/>
    <mergeCell ref="B82:F82"/>
    <mergeCell ref="B83:F83"/>
    <mergeCell ref="A84:F84"/>
    <mergeCell ref="B85:F85"/>
    <mergeCell ref="A86:F86"/>
    <mergeCell ref="A88:G88"/>
    <mergeCell ref="B90:F90"/>
    <mergeCell ref="B91:F91"/>
    <mergeCell ref="B92:F92"/>
    <mergeCell ref="A93:F93"/>
    <mergeCell ref="A103:G103"/>
    <mergeCell ref="B105:F105"/>
    <mergeCell ref="B106:F106"/>
    <mergeCell ref="B107:F107"/>
    <mergeCell ref="B108:F108"/>
    <mergeCell ref="B109:F109"/>
    <mergeCell ref="B110:F110"/>
    <mergeCell ref="B111:F111"/>
    <mergeCell ref="A112:F112"/>
    <mergeCell ref="B116:F116"/>
    <mergeCell ref="B117:F117"/>
    <mergeCell ref="B118:F118"/>
    <mergeCell ref="B119:F119"/>
    <mergeCell ref="B120:F120"/>
    <mergeCell ref="B121:F121"/>
    <mergeCell ref="B122:F122"/>
    <mergeCell ref="A123:F123"/>
    <mergeCell ref="B124:F124"/>
    <mergeCell ref="A125:F125"/>
    <mergeCell ref="B129:F129"/>
    <mergeCell ref="B130:F130"/>
    <mergeCell ref="B131:F131"/>
    <mergeCell ref="B132:F132"/>
    <mergeCell ref="B133:F133"/>
    <mergeCell ref="B134:F134"/>
    <mergeCell ref="B135:F135"/>
    <mergeCell ref="A136:E136"/>
    <mergeCell ref="A138:G138"/>
    <mergeCell ref="B140:E140"/>
    <mergeCell ref="B141:E141"/>
    <mergeCell ref="B142:E142"/>
    <mergeCell ref="B143:E143"/>
    <mergeCell ref="B144:E144"/>
    <mergeCell ref="B145:E145"/>
    <mergeCell ref="B146:E146"/>
    <mergeCell ref="B147:E147"/>
    <mergeCell ref="A148:F148"/>
    <mergeCell ref="A150:G150"/>
    <mergeCell ref="B152:F152"/>
    <mergeCell ref="B153:F153"/>
    <mergeCell ref="B154:F154"/>
    <mergeCell ref="B155:F155"/>
    <mergeCell ref="B156:F156"/>
    <mergeCell ref="A157:F157"/>
    <mergeCell ref="B158:F158"/>
    <mergeCell ref="A159:F159"/>
    <mergeCell ref="A161:G161"/>
    <mergeCell ref="A162:B162"/>
    <mergeCell ref="A163:B163"/>
    <mergeCell ref="A164:B164"/>
    <mergeCell ref="A165:B165"/>
    <mergeCell ref="A166:B166"/>
    <mergeCell ref="A167:F167"/>
    <mergeCell ref="A169:G169"/>
    <mergeCell ref="A170:G170"/>
    <mergeCell ref="B171:E171"/>
    <mergeCell ref="F171:G171"/>
    <mergeCell ref="B172:E172"/>
    <mergeCell ref="F172:G172"/>
    <mergeCell ref="B173:E173"/>
    <mergeCell ref="F173:G173"/>
    <mergeCell ref="B174:E174"/>
    <mergeCell ref="F174:G174"/>
  </mergeCells>
  <printOptions horizontalCentered="1"/>
  <pageMargins left="0.7875" right="0.39375" top="0.275694444444444" bottom="0.0784722222222222" header="0.511805555555555" footer="0.511805555555555"/>
  <pageSetup horizontalDpi="300" verticalDpi="300" orientation="portrait" paperSize="9" scale="58" copies="1"/>
  <rowBreaks count="1" manualBreakCount="1">
    <brk id="96" max="255" man="1"/>
  </rowBreaks>
  <drawing r:id="rId1"/>
</worksheet>
</file>

<file path=xl/worksheets/sheet4.xml><?xml version="1.0" encoding="utf-8"?>
<worksheet xmlns="http://schemas.openxmlformats.org/spreadsheetml/2006/main" xmlns:r="http://schemas.openxmlformats.org/officeDocument/2006/relationships">
  <dimension ref="A1:K176"/>
  <sheetViews>
    <sheetView view="pageBreakPreview" zoomScale="125" zoomScaleSheetLayoutView="125" zoomScalePageLayoutView="125" workbookViewId="0" topLeftCell="A127">
      <selection activeCell="H108" sqref="H108"/>
    </sheetView>
  </sheetViews>
  <sheetFormatPr defaultColWidth="9.140625" defaultRowHeight="12.75"/>
  <cols>
    <col min="1" max="1" width="15.8515625" style="1" customWidth="1"/>
    <col min="2" max="2" width="20.8515625" style="1" customWidth="1"/>
    <col min="3" max="3" width="20.8515625" style="2" customWidth="1"/>
    <col min="4" max="4" width="20.140625" style="2" customWidth="1"/>
    <col min="5" max="5" width="16.8515625" style="2" customWidth="1"/>
    <col min="6" max="6" width="15.8515625" style="3" customWidth="1"/>
    <col min="7" max="7" width="21.7109375" style="2" customWidth="1"/>
    <col min="8" max="8" width="10.28125" style="0" customWidth="1"/>
    <col min="9" max="9" width="9.7109375" style="0" customWidth="1"/>
    <col min="10" max="10" width="8.7109375" style="0" customWidth="1"/>
    <col min="11" max="11" width="14.28125" style="0" customWidth="1"/>
    <col min="12" max="257" width="8.7109375" style="0" customWidth="1"/>
  </cols>
  <sheetData>
    <row r="1" spans="1:7" ht="12.75">
      <c r="A1" s="4" t="s">
        <v>0</v>
      </c>
      <c r="B1" s="4"/>
      <c r="C1" s="4"/>
      <c r="D1" s="4"/>
      <c r="E1" s="4"/>
      <c r="F1" s="4"/>
      <c r="G1" s="4"/>
    </row>
    <row r="2" spans="1:7" ht="12.75">
      <c r="A2" s="4" t="s">
        <v>1</v>
      </c>
      <c r="B2" s="4"/>
      <c r="C2" s="4"/>
      <c r="D2" s="4"/>
      <c r="E2" s="4"/>
      <c r="F2" s="4"/>
      <c r="G2" s="4"/>
    </row>
    <row r="3" spans="1:7" ht="12.75">
      <c r="A3" s="4" t="s">
        <v>2</v>
      </c>
      <c r="B3" s="4"/>
      <c r="C3" s="4"/>
      <c r="D3" s="4"/>
      <c r="E3" s="4"/>
      <c r="F3" s="4"/>
      <c r="G3" s="4"/>
    </row>
    <row r="4" spans="1:7" ht="12.75">
      <c r="A4" s="4" t="s">
        <v>3</v>
      </c>
      <c r="B4" s="4"/>
      <c r="C4" s="4"/>
      <c r="D4" s="4"/>
      <c r="E4" s="4"/>
      <c r="F4" s="4"/>
      <c r="G4" s="4"/>
    </row>
    <row r="5" ht="12.75"/>
    <row r="6" ht="12.75"/>
    <row r="8" spans="1:7" s="6" customFormat="1" ht="48.75" customHeight="1">
      <c r="A8" s="5" t="s">
        <v>170</v>
      </c>
      <c r="B8" s="5"/>
      <c r="C8" s="5"/>
      <c r="D8" s="5"/>
      <c r="E8" s="5"/>
      <c r="F8" s="5"/>
      <c r="G8" s="5"/>
    </row>
    <row r="9" spans="1:7" s="6" customFormat="1" ht="12.75" customHeight="1">
      <c r="A9" s="7"/>
      <c r="B9" s="7"/>
      <c r="C9" s="7"/>
      <c r="D9" s="7"/>
      <c r="E9" s="7"/>
      <c r="F9" s="7"/>
      <c r="G9" s="7"/>
    </row>
    <row r="10" spans="1:7" ht="13.5" customHeight="1">
      <c r="A10" s="8" t="s">
        <v>5</v>
      </c>
      <c r="B10" s="8"/>
      <c r="C10" s="8"/>
      <c r="D10" s="8"/>
      <c r="E10" s="8"/>
      <c r="F10" s="9" t="s">
        <v>6</v>
      </c>
      <c r="G10" s="9"/>
    </row>
    <row r="11" spans="1:7" ht="13.5" customHeight="1">
      <c r="A11" s="8" t="s">
        <v>7</v>
      </c>
      <c r="B11" s="8"/>
      <c r="C11" s="8"/>
      <c r="D11" s="8"/>
      <c r="E11" s="8"/>
      <c r="F11" s="9" t="s">
        <v>8</v>
      </c>
      <c r="G11" s="9"/>
    </row>
    <row r="12" spans="1:7" s="6" customFormat="1" ht="18.75" customHeight="1">
      <c r="A12" s="10" t="s">
        <v>9</v>
      </c>
      <c r="B12" s="10"/>
      <c r="C12" s="10"/>
      <c r="D12" s="11"/>
      <c r="E12" s="11"/>
      <c r="F12" s="12"/>
      <c r="G12" s="11"/>
    </row>
    <row r="13" spans="1:7" s="6" customFormat="1" ht="8.25" customHeight="1">
      <c r="A13" s="13"/>
      <c r="B13" s="14"/>
      <c r="C13" s="11"/>
      <c r="D13" s="11"/>
      <c r="E13" s="11"/>
      <c r="F13" s="12"/>
      <c r="G13" s="11"/>
    </row>
    <row r="14" spans="1:7" s="6" customFormat="1" ht="54" customHeight="1">
      <c r="A14" s="15" t="s">
        <v>10</v>
      </c>
      <c r="B14" s="15"/>
      <c r="C14" s="15"/>
      <c r="D14" s="15"/>
      <c r="E14" s="15"/>
      <c r="F14" s="15"/>
      <c r="G14" s="15"/>
    </row>
    <row r="15" spans="1:7" s="6" customFormat="1" ht="9" customHeight="1">
      <c r="A15" s="13"/>
      <c r="B15" s="14"/>
      <c r="C15" s="11"/>
      <c r="D15" s="11"/>
      <c r="E15" s="11"/>
      <c r="F15" s="12"/>
      <c r="G15" s="11"/>
    </row>
    <row r="16" spans="1:7" s="6" customFormat="1" ht="12.95" customHeight="1">
      <c r="A16" s="16" t="s">
        <v>11</v>
      </c>
      <c r="B16" s="17" t="s">
        <v>12</v>
      </c>
      <c r="C16" s="17"/>
      <c r="D16" s="17"/>
      <c r="E16" s="17"/>
      <c r="F16" s="17"/>
      <c r="G16" s="18" t="s">
        <v>13</v>
      </c>
    </row>
    <row r="17" spans="1:7" s="19" customFormat="1" ht="12.95" customHeight="1">
      <c r="A17" s="16" t="s">
        <v>14</v>
      </c>
      <c r="B17" s="17" t="s">
        <v>15</v>
      </c>
      <c r="C17" s="17"/>
      <c r="D17" s="17"/>
      <c r="E17" s="17"/>
      <c r="F17" s="17"/>
      <c r="G17" s="18" t="s">
        <v>16</v>
      </c>
    </row>
    <row r="18" spans="1:7" s="19" customFormat="1" ht="12.95" customHeight="1">
      <c r="A18" s="16" t="s">
        <v>17</v>
      </c>
      <c r="B18" s="17" t="s">
        <v>18</v>
      </c>
      <c r="C18" s="17"/>
      <c r="D18" s="17"/>
      <c r="E18" s="17"/>
      <c r="F18" s="17"/>
      <c r="G18" s="18" t="s">
        <v>19</v>
      </c>
    </row>
    <row r="19" spans="1:7" s="19" customFormat="1" ht="12.95" customHeight="1">
      <c r="A19" s="16" t="s">
        <v>20</v>
      </c>
      <c r="B19" s="17" t="s">
        <v>21</v>
      </c>
      <c r="C19" s="17"/>
      <c r="D19" s="17"/>
      <c r="E19" s="17"/>
      <c r="F19" s="17"/>
      <c r="G19" s="20">
        <v>12</v>
      </c>
    </row>
    <row r="20" spans="1:7" s="6" customFormat="1" ht="15" customHeight="1">
      <c r="A20" s="13"/>
      <c r="B20" s="14"/>
      <c r="C20" s="11"/>
      <c r="D20" s="11"/>
      <c r="E20" s="11"/>
      <c r="F20" s="12"/>
      <c r="G20" s="11"/>
    </row>
    <row r="21" spans="1:7" s="6" customFormat="1" ht="12.95" customHeight="1">
      <c r="A21" s="7" t="s">
        <v>22</v>
      </c>
      <c r="B21" s="7"/>
      <c r="C21" s="7"/>
      <c r="D21" s="7"/>
      <c r="E21" s="7"/>
      <c r="F21" s="7"/>
      <c r="G21" s="7"/>
    </row>
    <row r="22" spans="1:7" s="6" customFormat="1" ht="12.95" customHeight="1">
      <c r="A22" s="13"/>
      <c r="B22" s="14"/>
      <c r="C22" s="11"/>
      <c r="D22" s="11"/>
      <c r="E22" s="11"/>
      <c r="F22" s="12"/>
      <c r="G22" s="11"/>
    </row>
    <row r="23" spans="1:7" s="6" customFormat="1" ht="27" customHeight="1">
      <c r="A23" s="21" t="s">
        <v>23</v>
      </c>
      <c r="B23" s="21"/>
      <c r="C23" s="21" t="s">
        <v>24</v>
      </c>
      <c r="D23" s="21"/>
      <c r="E23" s="21" t="s">
        <v>25</v>
      </c>
      <c r="F23" s="21"/>
      <c r="G23" s="21"/>
    </row>
    <row r="24" spans="1:7" s="6" customFormat="1" ht="13.5" customHeight="1">
      <c r="A24" s="22" t="s">
        <v>175</v>
      </c>
      <c r="B24" s="22"/>
      <c r="C24" s="22" t="s">
        <v>165</v>
      </c>
      <c r="D24" s="22"/>
      <c r="E24" s="131">
        <v>3</v>
      </c>
      <c r="F24" s="131"/>
      <c r="G24" s="131"/>
    </row>
    <row r="25" spans="1:7" s="6" customFormat="1" ht="13.55">
      <c r="A25" s="13"/>
      <c r="B25" s="14"/>
      <c r="C25" s="11"/>
      <c r="D25" s="11"/>
      <c r="E25" s="11"/>
      <c r="F25" s="12"/>
      <c r="G25" s="11"/>
    </row>
    <row r="26" spans="1:7" s="6" customFormat="1" ht="13.55">
      <c r="A26" s="7" t="s">
        <v>28</v>
      </c>
      <c r="B26" s="7"/>
      <c r="C26" s="7"/>
      <c r="D26" s="7"/>
      <c r="E26" s="7"/>
      <c r="F26" s="7"/>
      <c r="G26" s="7"/>
    </row>
    <row r="27" spans="1:7" s="6" customFormat="1" ht="12.75" customHeight="1">
      <c r="A27" s="10" t="s">
        <v>29</v>
      </c>
      <c r="B27" s="10"/>
      <c r="C27" s="10"/>
      <c r="D27" s="10"/>
      <c r="E27" s="10"/>
      <c r="F27" s="10"/>
      <c r="G27" s="10"/>
    </row>
    <row r="28" spans="1:7" s="6" customFormat="1" ht="9.95" customHeight="1">
      <c r="A28" s="13"/>
      <c r="B28" s="14"/>
      <c r="C28" s="11"/>
      <c r="D28" s="11"/>
      <c r="E28" s="11"/>
      <c r="F28" s="12"/>
      <c r="G28" s="11"/>
    </row>
    <row r="29" spans="1:7" s="25" customFormat="1" ht="25.5" customHeight="1">
      <c r="A29" s="21" t="s">
        <v>30</v>
      </c>
      <c r="B29" s="21"/>
      <c r="C29" s="21"/>
      <c r="D29" s="21"/>
      <c r="E29" s="21"/>
      <c r="F29" s="21"/>
      <c r="G29" s="21"/>
    </row>
    <row r="30" spans="1:7" s="25" customFormat="1" ht="13.5" customHeight="1">
      <c r="A30" s="26">
        <v>1</v>
      </c>
      <c r="B30" s="17" t="s">
        <v>31</v>
      </c>
      <c r="C30" s="17"/>
      <c r="D30" s="17"/>
      <c r="E30" s="17"/>
      <c r="F30" s="17"/>
      <c r="G30" s="27" t="s">
        <v>176</v>
      </c>
    </row>
    <row r="31" spans="1:7" ht="15" customHeight="1">
      <c r="A31" s="28">
        <v>2</v>
      </c>
      <c r="B31" s="8" t="s">
        <v>33</v>
      </c>
      <c r="C31" s="8"/>
      <c r="D31" s="8"/>
      <c r="E31" s="8"/>
      <c r="F31" s="8"/>
      <c r="G31" s="29">
        <v>960.06</v>
      </c>
    </row>
    <row r="32" spans="1:7" ht="15" customHeight="1">
      <c r="A32" s="28">
        <v>3</v>
      </c>
      <c r="B32" s="8" t="s">
        <v>34</v>
      </c>
      <c r="C32" s="8"/>
      <c r="D32" s="8"/>
      <c r="E32" s="8"/>
      <c r="F32" s="8"/>
      <c r="G32" s="20" t="s">
        <v>35</v>
      </c>
    </row>
    <row r="33" spans="1:7" ht="15" customHeight="1">
      <c r="A33" s="28">
        <v>4</v>
      </c>
      <c r="B33" s="8" t="s">
        <v>36</v>
      </c>
      <c r="C33" s="8"/>
      <c r="D33" s="8"/>
      <c r="E33" s="8"/>
      <c r="F33" s="8"/>
      <c r="G33" s="20" t="s">
        <v>177</v>
      </c>
    </row>
    <row r="34" ht="9.75" customHeight="1">
      <c r="A34" s="30"/>
    </row>
    <row r="35" spans="1:7" ht="24.75" customHeight="1">
      <c r="A35" s="31" t="s">
        <v>38</v>
      </c>
      <c r="B35" s="31"/>
      <c r="C35" s="31"/>
      <c r="D35" s="31"/>
      <c r="E35" s="31"/>
      <c r="F35" s="31"/>
      <c r="G35" s="31"/>
    </row>
    <row r="36" spans="1:7" s="36" customFormat="1" ht="12.95" customHeight="1">
      <c r="A36" s="32">
        <v>1</v>
      </c>
      <c r="B36" s="33" t="s">
        <v>39</v>
      </c>
      <c r="C36" s="33"/>
      <c r="D36" s="33"/>
      <c r="E36" s="33"/>
      <c r="F36" s="34"/>
      <c r="G36" s="35" t="s">
        <v>40</v>
      </c>
    </row>
    <row r="37" spans="1:8" ht="12.95" customHeight="1">
      <c r="A37" s="28" t="s">
        <v>11</v>
      </c>
      <c r="B37" s="37" t="s">
        <v>41</v>
      </c>
      <c r="C37" s="37"/>
      <c r="D37" s="37"/>
      <c r="E37" s="37"/>
      <c r="F37" s="38"/>
      <c r="G37" s="39">
        <f>G31</f>
        <v>960.06</v>
      </c>
      <c r="H37" s="40"/>
    </row>
    <row r="38" spans="1:8" ht="12.95" customHeight="1">
      <c r="A38" s="28" t="s">
        <v>14</v>
      </c>
      <c r="B38" s="37" t="s">
        <v>42</v>
      </c>
      <c r="C38" s="37"/>
      <c r="D38" s="37"/>
      <c r="E38" s="37"/>
      <c r="F38" s="38"/>
      <c r="G38" s="39">
        <v>0</v>
      </c>
      <c r="H38" s="40"/>
    </row>
    <row r="39" spans="1:8" ht="12.95" customHeight="1">
      <c r="A39" s="28" t="s">
        <v>17</v>
      </c>
      <c r="B39" s="37" t="s">
        <v>43</v>
      </c>
      <c r="C39" s="37"/>
      <c r="D39" s="37"/>
      <c r="E39" s="37"/>
      <c r="F39" s="38"/>
      <c r="G39" s="39">
        <v>0</v>
      </c>
      <c r="H39" s="40"/>
    </row>
    <row r="40" spans="1:8" ht="12.95" customHeight="1">
      <c r="A40" s="28" t="s">
        <v>20</v>
      </c>
      <c r="B40" s="37" t="s">
        <v>44</v>
      </c>
      <c r="C40" s="37"/>
      <c r="D40" s="37"/>
      <c r="E40" s="37"/>
      <c r="F40" s="38"/>
      <c r="G40" s="39">
        <v>0</v>
      </c>
      <c r="H40" s="40"/>
    </row>
    <row r="41" spans="1:8" ht="12.95" customHeight="1">
      <c r="A41" s="28" t="s">
        <v>45</v>
      </c>
      <c r="B41" s="37" t="s">
        <v>46</v>
      </c>
      <c r="C41" s="37"/>
      <c r="D41" s="37"/>
      <c r="E41" s="37"/>
      <c r="F41" s="38"/>
      <c r="G41" s="39">
        <v>0</v>
      </c>
      <c r="H41" s="40"/>
    </row>
    <row r="42" spans="1:8" ht="12.95" customHeight="1">
      <c r="A42" s="28" t="s">
        <v>47</v>
      </c>
      <c r="B42" s="37" t="s">
        <v>48</v>
      </c>
      <c r="C42" s="37"/>
      <c r="D42" s="37"/>
      <c r="E42" s="37"/>
      <c r="F42" s="38"/>
      <c r="G42" s="39">
        <v>0</v>
      </c>
      <c r="H42" s="40"/>
    </row>
    <row r="43" spans="1:8" ht="12.95" customHeight="1">
      <c r="A43" s="28" t="s">
        <v>49</v>
      </c>
      <c r="B43" s="37" t="s">
        <v>50</v>
      </c>
      <c r="C43" s="37"/>
      <c r="D43" s="37"/>
      <c r="E43" s="37"/>
      <c r="F43" s="38"/>
      <c r="G43" s="39">
        <v>0</v>
      </c>
      <c r="H43" s="40"/>
    </row>
    <row r="44" spans="1:7" ht="12.95" customHeight="1">
      <c r="A44" s="28" t="s">
        <v>51</v>
      </c>
      <c r="B44" s="37" t="s">
        <v>52</v>
      </c>
      <c r="C44" s="37"/>
      <c r="D44" s="37"/>
      <c r="E44" s="37"/>
      <c r="F44" s="41"/>
      <c r="G44" s="39">
        <v>0</v>
      </c>
    </row>
    <row r="45" spans="1:7" ht="12.95" customHeight="1">
      <c r="A45" s="42"/>
      <c r="B45" s="43" t="s">
        <v>53</v>
      </c>
      <c r="C45" s="43"/>
      <c r="D45" s="43"/>
      <c r="E45" s="43"/>
      <c r="F45" s="43"/>
      <c r="G45" s="44">
        <f>SUM(G37:G44)</f>
        <v>960.06</v>
      </c>
    </row>
    <row r="46" ht="11.25" customHeight="1">
      <c r="A46" s="30"/>
    </row>
    <row r="47" spans="1:7" ht="24" customHeight="1">
      <c r="A47" s="31" t="s">
        <v>54</v>
      </c>
      <c r="B47" s="31"/>
      <c r="C47" s="31"/>
      <c r="D47" s="31"/>
      <c r="E47" s="31"/>
      <c r="F47" s="31"/>
      <c r="G47" s="31"/>
    </row>
    <row r="48" spans="1:7" ht="26.25" customHeight="1">
      <c r="A48" s="32">
        <v>2</v>
      </c>
      <c r="B48" s="43" t="s">
        <v>55</v>
      </c>
      <c r="C48" s="43"/>
      <c r="D48" s="43"/>
      <c r="E48" s="43"/>
      <c r="F48" s="43"/>
      <c r="G48" s="35" t="s">
        <v>40</v>
      </c>
    </row>
    <row r="49" spans="1:7" ht="12.95" customHeight="1">
      <c r="A49" s="28" t="s">
        <v>11</v>
      </c>
      <c r="B49" s="45" t="s">
        <v>56</v>
      </c>
      <c r="C49" s="46" t="s">
        <v>173</v>
      </c>
      <c r="D49" s="46"/>
      <c r="E49" s="46"/>
      <c r="F49" s="46"/>
      <c r="G49" s="47">
        <f>(2*22*2.9)-0.06*G37</f>
        <v>69.9964</v>
      </c>
    </row>
    <row r="50" spans="1:7" ht="12.95" customHeight="1">
      <c r="A50" s="28" t="s">
        <v>14</v>
      </c>
      <c r="B50" s="45" t="s">
        <v>58</v>
      </c>
      <c r="C50" s="48"/>
      <c r="D50" s="49"/>
      <c r="E50" s="48"/>
      <c r="F50" s="50"/>
      <c r="G50" s="39">
        <f>22*12.5</f>
        <v>275</v>
      </c>
    </row>
    <row r="51" spans="1:8" ht="12.95" customHeight="1">
      <c r="A51" s="28" t="s">
        <v>17</v>
      </c>
      <c r="B51" s="8" t="s">
        <v>59</v>
      </c>
      <c r="C51" s="8"/>
      <c r="D51" s="8"/>
      <c r="E51" s="8"/>
      <c r="F51" s="8"/>
      <c r="G51" s="39">
        <v>0</v>
      </c>
      <c r="H51" s="51"/>
    </row>
    <row r="52" spans="1:8" ht="12.95" customHeight="1">
      <c r="A52" s="28" t="s">
        <v>20</v>
      </c>
      <c r="B52" s="8" t="s">
        <v>60</v>
      </c>
      <c r="C52" s="8"/>
      <c r="D52" s="8"/>
      <c r="E52" s="8"/>
      <c r="F52" s="8"/>
      <c r="G52" s="39">
        <v>0</v>
      </c>
      <c r="H52" s="52"/>
    </row>
    <row r="53" spans="1:8" ht="12.95" customHeight="1">
      <c r="A53" s="28" t="s">
        <v>45</v>
      </c>
      <c r="B53" s="8" t="s">
        <v>61</v>
      </c>
      <c r="C53" s="8"/>
      <c r="D53" s="8"/>
      <c r="E53" s="8"/>
      <c r="F53" s="8"/>
      <c r="G53" s="39">
        <v>2.25</v>
      </c>
      <c r="H53" s="52"/>
    </row>
    <row r="54" spans="1:8" ht="12.95" customHeight="1">
      <c r="A54" s="28" t="s">
        <v>47</v>
      </c>
      <c r="B54" s="8" t="s">
        <v>62</v>
      </c>
      <c r="C54" s="8"/>
      <c r="D54" s="8"/>
      <c r="E54" s="8"/>
      <c r="F54" s="8"/>
      <c r="G54" s="50">
        <v>75</v>
      </c>
      <c r="H54" s="52"/>
    </row>
    <row r="55" spans="1:7" ht="15" customHeight="1">
      <c r="A55" s="42"/>
      <c r="B55" s="43" t="s">
        <v>63</v>
      </c>
      <c r="C55" s="43"/>
      <c r="D55" s="43"/>
      <c r="E55" s="43"/>
      <c r="F55" s="43"/>
      <c r="G55" s="44">
        <f>SUM(G49:G54)</f>
        <v>422.2464</v>
      </c>
    </row>
    <row r="56" ht="9.95" customHeight="1">
      <c r="A56" s="30"/>
    </row>
    <row r="57" spans="1:8" ht="22.5" customHeight="1">
      <c r="A57" s="31" t="s">
        <v>64</v>
      </c>
      <c r="B57" s="31"/>
      <c r="C57" s="31"/>
      <c r="D57" s="31"/>
      <c r="E57" s="31"/>
      <c r="F57" s="31"/>
      <c r="G57" s="31"/>
      <c r="H57" s="51"/>
    </row>
    <row r="58" spans="1:8" ht="12.95" customHeight="1">
      <c r="A58" s="32">
        <v>3</v>
      </c>
      <c r="B58" s="43" t="s">
        <v>65</v>
      </c>
      <c r="C58" s="43"/>
      <c r="D58" s="43"/>
      <c r="E58" s="43"/>
      <c r="F58" s="43"/>
      <c r="G58" s="35" t="s">
        <v>40</v>
      </c>
      <c r="H58" s="53"/>
    </row>
    <row r="59" spans="1:11" ht="12.95" customHeight="1">
      <c r="A59" s="28" t="s">
        <v>11</v>
      </c>
      <c r="B59" s="8" t="s">
        <v>66</v>
      </c>
      <c r="C59" s="8"/>
      <c r="D59" s="8"/>
      <c r="E59" s="8"/>
      <c r="F59" s="8"/>
      <c r="G59" s="39">
        <v>18.46</v>
      </c>
      <c r="H59" s="54"/>
      <c r="K59" s="55"/>
    </row>
    <row r="60" spans="1:8" ht="12.95" customHeight="1">
      <c r="A60" s="28" t="s">
        <v>14</v>
      </c>
      <c r="B60" s="8" t="s">
        <v>67</v>
      </c>
      <c r="C60" s="8"/>
      <c r="D60" s="8"/>
      <c r="E60" s="8"/>
      <c r="F60" s="8"/>
      <c r="G60" s="39">
        <v>0</v>
      </c>
      <c r="H60" s="56"/>
    </row>
    <row r="61" spans="1:7" ht="12.95" customHeight="1">
      <c r="A61" s="28" t="s">
        <v>17</v>
      </c>
      <c r="B61" s="8" t="s">
        <v>68</v>
      </c>
      <c r="C61" s="8"/>
      <c r="D61" s="8"/>
      <c r="E61" s="8"/>
      <c r="F61" s="8"/>
      <c r="G61" s="39">
        <v>0</v>
      </c>
    </row>
    <row r="62" spans="1:7" ht="12.95" customHeight="1">
      <c r="A62" s="28" t="s">
        <v>20</v>
      </c>
      <c r="B62" s="8" t="s">
        <v>52</v>
      </c>
      <c r="C62" s="8"/>
      <c r="D62" s="8"/>
      <c r="E62" s="8"/>
      <c r="F62" s="8"/>
      <c r="G62" s="39">
        <v>0</v>
      </c>
    </row>
    <row r="63" spans="1:7" ht="12.95" customHeight="1">
      <c r="A63" s="42"/>
      <c r="B63" s="43" t="s">
        <v>69</v>
      </c>
      <c r="C63" s="43"/>
      <c r="D63" s="43"/>
      <c r="E63" s="43"/>
      <c r="F63" s="43"/>
      <c r="G63" s="57">
        <f>SUM(G59:G62)</f>
        <v>18.46</v>
      </c>
    </row>
    <row r="64" ht="12.75" customHeight="1">
      <c r="A64" s="30"/>
    </row>
    <row r="65" spans="1:7" s="25" customFormat="1" ht="21" customHeight="1">
      <c r="A65" s="10" t="s">
        <v>70</v>
      </c>
      <c r="B65" s="10"/>
      <c r="C65" s="10"/>
      <c r="D65" s="10"/>
      <c r="E65" s="10"/>
      <c r="F65" s="10"/>
      <c r="G65" s="10"/>
    </row>
    <row r="66" spans="1:8" s="25" customFormat="1" ht="15" customHeight="1">
      <c r="A66" s="10" t="s">
        <v>71</v>
      </c>
      <c r="B66" s="10"/>
      <c r="C66" s="10"/>
      <c r="D66" s="10"/>
      <c r="E66" s="10"/>
      <c r="F66" s="10"/>
      <c r="G66" s="10"/>
      <c r="H66" s="58"/>
    </row>
    <row r="67" ht="11.25" customHeight="1">
      <c r="A67" s="59"/>
    </row>
    <row r="68" spans="1:7" ht="12.95" customHeight="1">
      <c r="A68" s="60" t="s">
        <v>72</v>
      </c>
      <c r="B68" s="61" t="s">
        <v>73</v>
      </c>
      <c r="C68" s="61"/>
      <c r="D68" s="61"/>
      <c r="E68" s="61"/>
      <c r="F68" s="62" t="s">
        <v>74</v>
      </c>
      <c r="G68" s="61" t="s">
        <v>40</v>
      </c>
    </row>
    <row r="69" spans="1:7" ht="12.95" customHeight="1">
      <c r="A69" s="28" t="s">
        <v>11</v>
      </c>
      <c r="B69" s="8" t="s">
        <v>75</v>
      </c>
      <c r="C69" s="8"/>
      <c r="D69" s="8"/>
      <c r="E69" s="8"/>
      <c r="F69" s="63">
        <v>0.2</v>
      </c>
      <c r="G69" s="64">
        <f>ROUND($G$45*F69,2)</f>
        <v>192.01</v>
      </c>
    </row>
    <row r="70" spans="1:7" ht="12.95" customHeight="1">
      <c r="A70" s="28" t="s">
        <v>14</v>
      </c>
      <c r="B70" s="8" t="s">
        <v>76</v>
      </c>
      <c r="C70" s="8"/>
      <c r="D70" s="8"/>
      <c r="E70" s="8"/>
      <c r="F70" s="63">
        <v>0.015</v>
      </c>
      <c r="G70" s="64">
        <f>ROUND($G$45*F70,2)</f>
        <v>14.4</v>
      </c>
    </row>
    <row r="71" spans="1:7" ht="12.95" customHeight="1">
      <c r="A71" s="28" t="s">
        <v>17</v>
      </c>
      <c r="B71" s="8" t="s">
        <v>77</v>
      </c>
      <c r="C71" s="8"/>
      <c r="D71" s="8"/>
      <c r="E71" s="8"/>
      <c r="F71" s="63">
        <v>0.01</v>
      </c>
      <c r="G71" s="64">
        <f>ROUND($G$45*F71,2)</f>
        <v>9.6</v>
      </c>
    </row>
    <row r="72" spans="1:7" ht="12.95" customHeight="1">
      <c r="A72" s="28" t="s">
        <v>20</v>
      </c>
      <c r="B72" s="8" t="s">
        <v>78</v>
      </c>
      <c r="C72" s="8"/>
      <c r="D72" s="8"/>
      <c r="E72" s="8"/>
      <c r="F72" s="63">
        <v>0.002</v>
      </c>
      <c r="G72" s="64">
        <f>ROUND($G$45*F72,2)</f>
        <v>1.92</v>
      </c>
    </row>
    <row r="73" spans="1:7" ht="12.95" customHeight="1">
      <c r="A73" s="28" t="s">
        <v>45</v>
      </c>
      <c r="B73" s="8" t="s">
        <v>79</v>
      </c>
      <c r="C73" s="8"/>
      <c r="D73" s="8"/>
      <c r="E73" s="8"/>
      <c r="F73" s="63">
        <v>0.025</v>
      </c>
      <c r="G73" s="64">
        <f>ROUND($G$45*F73,2)</f>
        <v>24</v>
      </c>
    </row>
    <row r="74" spans="1:7" ht="12.95" customHeight="1">
      <c r="A74" s="28" t="s">
        <v>47</v>
      </c>
      <c r="B74" s="8" t="s">
        <v>80</v>
      </c>
      <c r="C74" s="8"/>
      <c r="D74" s="8"/>
      <c r="E74" s="8"/>
      <c r="F74" s="63">
        <v>0.08</v>
      </c>
      <c r="G74" s="64">
        <f>ROUND($G$45*F74,2)</f>
        <v>76.8</v>
      </c>
    </row>
    <row r="75" spans="1:7" s="25" customFormat="1" ht="12.95" customHeight="1">
      <c r="A75" s="28" t="s">
        <v>49</v>
      </c>
      <c r="B75" s="8" t="s">
        <v>81</v>
      </c>
      <c r="C75" s="8"/>
      <c r="D75" s="8"/>
      <c r="E75" s="8"/>
      <c r="F75" s="63">
        <v>0.015</v>
      </c>
      <c r="G75" s="65">
        <f>ROUND($G$45*F75,2)</f>
        <v>14.4</v>
      </c>
    </row>
    <row r="76" spans="1:7" ht="12.95" customHeight="1">
      <c r="A76" s="66" t="s">
        <v>51</v>
      </c>
      <c r="B76" s="67" t="s">
        <v>82</v>
      </c>
      <c r="C76" s="67"/>
      <c r="D76" s="67"/>
      <c r="E76" s="67"/>
      <c r="F76" s="63">
        <v>0.006</v>
      </c>
      <c r="G76" s="64">
        <f>ROUND($G$45*F76,2)</f>
        <v>5.76</v>
      </c>
    </row>
    <row r="77" spans="1:7" ht="12.95" customHeight="1">
      <c r="A77" s="32" t="s">
        <v>83</v>
      </c>
      <c r="B77" s="32"/>
      <c r="C77" s="32"/>
      <c r="D77" s="32"/>
      <c r="E77" s="32"/>
      <c r="F77" s="68" t="s">
        <f>SUM(F69:F76)</f>
        <v>342</v>
      </c>
      <c r="G77" s="69">
        <f>ROUND(SUM(G69:G76),2)</f>
        <v>338.89</v>
      </c>
    </row>
    <row r="78" ht="15" customHeight="1">
      <c r="A78" s="30"/>
    </row>
    <row r="79" spans="1:7" ht="15" customHeight="1">
      <c r="A79" s="31" t="s">
        <v>84</v>
      </c>
      <c r="B79" s="31"/>
      <c r="C79" s="31"/>
      <c r="D79" s="31"/>
      <c r="E79" s="31"/>
      <c r="F79" s="31"/>
      <c r="G79" s="31"/>
    </row>
    <row r="80" ht="9.75" customHeight="1">
      <c r="A80" s="30"/>
    </row>
    <row r="81" spans="1:8" ht="12.95" customHeight="1">
      <c r="A81" s="60" t="s">
        <v>85</v>
      </c>
      <c r="B81" s="70" t="s">
        <v>86</v>
      </c>
      <c r="C81" s="70"/>
      <c r="D81" s="70"/>
      <c r="E81" s="70"/>
      <c r="F81" s="70"/>
      <c r="G81" s="71" t="s">
        <v>40</v>
      </c>
      <c r="H81" s="72" t="s">
        <v>74</v>
      </c>
    </row>
    <row r="82" spans="1:8" ht="12.95" customHeight="1">
      <c r="A82" s="28" t="s">
        <v>11</v>
      </c>
      <c r="B82" s="8" t="s">
        <v>87</v>
      </c>
      <c r="C82" s="8"/>
      <c r="D82" s="8"/>
      <c r="E82" s="8"/>
      <c r="F82" s="8"/>
      <c r="G82" s="47">
        <f>ROUND($G$45*H82,2)</f>
        <v>79.97</v>
      </c>
      <c r="H82" s="73">
        <v>0.0833</v>
      </c>
    </row>
    <row r="83" spans="1:8" ht="12.95" customHeight="1">
      <c r="A83" s="66" t="s">
        <v>14</v>
      </c>
      <c r="B83" s="67" t="s">
        <v>88</v>
      </c>
      <c r="C83" s="67"/>
      <c r="D83" s="67"/>
      <c r="E83" s="67"/>
      <c r="F83" s="67"/>
      <c r="G83" s="47">
        <f>ROUND($G$45*H83,2)</f>
        <v>26.69</v>
      </c>
      <c r="H83" s="73">
        <v>0.0278</v>
      </c>
    </row>
    <row r="84" spans="1:8" ht="12.95" customHeight="1">
      <c r="A84" s="74" t="s">
        <v>89</v>
      </c>
      <c r="B84" s="74"/>
      <c r="C84" s="74"/>
      <c r="D84" s="74"/>
      <c r="E84" s="74"/>
      <c r="F84" s="74"/>
      <c r="G84" s="75">
        <f>G82+G83</f>
        <v>106.66</v>
      </c>
      <c r="H84" s="73" t="s">
        <f>H82+H83</f>
        <v>343</v>
      </c>
    </row>
    <row r="85" spans="1:8" s="25" customFormat="1" ht="12.95" customHeight="1">
      <c r="A85" s="76" t="s">
        <v>17</v>
      </c>
      <c r="B85" s="17" t="s">
        <v>90</v>
      </c>
      <c r="C85" s="17"/>
      <c r="D85" s="17"/>
      <c r="E85" s="17"/>
      <c r="F85" s="17"/>
      <c r="G85" s="47">
        <f>ROUND($G$45*H85,2)</f>
        <v>37.65</v>
      </c>
      <c r="H85" s="73">
        <f>F77*H84</f>
        <v>0.0392183</v>
      </c>
    </row>
    <row r="86" spans="1:8" ht="12.95" customHeight="1">
      <c r="A86" s="21" t="s">
        <v>83</v>
      </c>
      <c r="B86" s="21"/>
      <c r="C86" s="21"/>
      <c r="D86" s="21"/>
      <c r="E86" s="21"/>
      <c r="F86" s="21"/>
      <c r="G86" s="77">
        <f>G84+G85</f>
        <v>144.31</v>
      </c>
      <c r="H86" s="73" t="s">
        <f>H84+H85</f>
        <v>344</v>
      </c>
    </row>
    <row r="87" spans="1:8" ht="12.95" customHeight="1">
      <c r="A87" s="78"/>
      <c r="B87" s="78"/>
      <c r="C87" s="78"/>
      <c r="D87" s="78"/>
      <c r="E87" s="78"/>
      <c r="F87" s="79"/>
      <c r="G87" s="80"/>
      <c r="H87" s="73"/>
    </row>
    <row r="88" spans="1:8" ht="15" customHeight="1">
      <c r="A88" s="31" t="s">
        <v>91</v>
      </c>
      <c r="B88" s="31"/>
      <c r="C88" s="31"/>
      <c r="D88" s="31"/>
      <c r="E88" s="31"/>
      <c r="F88" s="31"/>
      <c r="G88" s="31"/>
      <c r="H88" s="72"/>
    </row>
    <row r="89" spans="1:8" ht="9.75" customHeight="1">
      <c r="A89" s="30"/>
      <c r="H89" s="72"/>
    </row>
    <row r="90" spans="1:8" ht="12.95" customHeight="1">
      <c r="A90" s="60" t="s">
        <v>92</v>
      </c>
      <c r="B90" s="70" t="s">
        <v>93</v>
      </c>
      <c r="C90" s="70"/>
      <c r="D90" s="70"/>
      <c r="E90" s="70"/>
      <c r="F90" s="70"/>
      <c r="G90" s="71" t="s">
        <v>40</v>
      </c>
      <c r="H90" s="72" t="s">
        <v>74</v>
      </c>
    </row>
    <row r="91" spans="1:8" ht="12.95" customHeight="1">
      <c r="A91" s="28" t="s">
        <v>11</v>
      </c>
      <c r="B91" s="8" t="s">
        <v>94</v>
      </c>
      <c r="C91" s="8"/>
      <c r="D91" s="8"/>
      <c r="E91" s="8"/>
      <c r="F91" s="8"/>
      <c r="G91" s="47">
        <f>ROUND(G45*H91,2)</f>
        <v>0.67</v>
      </c>
      <c r="H91" s="73">
        <v>0.0007</v>
      </c>
    </row>
    <row r="92" spans="1:8" ht="12.95" customHeight="1">
      <c r="A92" s="66" t="s">
        <v>14</v>
      </c>
      <c r="B92" s="67" t="s">
        <v>95</v>
      </c>
      <c r="C92" s="67"/>
      <c r="D92" s="67"/>
      <c r="E92" s="67"/>
      <c r="F92" s="67"/>
      <c r="G92" s="47">
        <f>ROUND(G45*H92,2)</f>
        <v>0.29</v>
      </c>
      <c r="H92" s="73">
        <v>0.0003</v>
      </c>
    </row>
    <row r="93" spans="1:8" ht="12.95" customHeight="1">
      <c r="A93" s="21" t="s">
        <v>83</v>
      </c>
      <c r="B93" s="21"/>
      <c r="C93" s="21"/>
      <c r="D93" s="21"/>
      <c r="E93" s="21"/>
      <c r="F93" s="21"/>
      <c r="G93" s="44">
        <f>SUM(G91:G92)</f>
        <v>0.96</v>
      </c>
      <c r="H93" s="73" t="s">
        <f>H91+H92</f>
        <v>345</v>
      </c>
    </row>
    <row r="94" spans="1:8" ht="13.5" customHeight="1">
      <c r="A94" s="30"/>
      <c r="H94" s="72"/>
    </row>
    <row r="95" spans="1:8" ht="13.5" customHeight="1">
      <c r="A95" s="30"/>
      <c r="H95" s="72"/>
    </row>
    <row r="96" spans="1:8" ht="13.5" customHeight="1">
      <c r="A96" s="30"/>
      <c r="H96" s="72"/>
    </row>
    <row r="97" spans="1:8" ht="13.5" customHeight="1">
      <c r="A97" s="30"/>
      <c r="H97" s="72"/>
    </row>
    <row r="98" spans="1:8" ht="13.5" customHeight="1">
      <c r="A98" s="30"/>
      <c r="H98" s="72"/>
    </row>
    <row r="99" spans="1:8" ht="13.5" customHeight="1">
      <c r="A99" s="30"/>
      <c r="H99" s="72"/>
    </row>
    <row r="100" spans="1:8" ht="13.5" customHeight="1">
      <c r="A100" s="30"/>
      <c r="H100" s="72"/>
    </row>
    <row r="101" spans="1:8" ht="13.5" customHeight="1">
      <c r="A101" s="30"/>
      <c r="H101" s="72"/>
    </row>
    <row r="102" spans="1:8" ht="13.5" customHeight="1">
      <c r="A102" s="30"/>
      <c r="H102" s="72"/>
    </row>
    <row r="103" spans="1:8" ht="15" customHeight="1">
      <c r="A103" s="81" t="s">
        <v>96</v>
      </c>
      <c r="B103" s="81"/>
      <c r="C103" s="81"/>
      <c r="D103" s="81"/>
      <c r="E103" s="81"/>
      <c r="F103" s="81"/>
      <c r="G103" s="81"/>
      <c r="H103" s="72"/>
    </row>
    <row r="104" spans="1:8" ht="9.75" customHeight="1">
      <c r="A104" s="30"/>
      <c r="H104" s="72"/>
    </row>
    <row r="105" spans="1:8" ht="12.95" customHeight="1">
      <c r="A105" s="60" t="s">
        <v>97</v>
      </c>
      <c r="B105" s="70" t="s">
        <v>98</v>
      </c>
      <c r="C105" s="70"/>
      <c r="D105" s="70"/>
      <c r="E105" s="70"/>
      <c r="F105" s="70"/>
      <c r="G105" s="61" t="s">
        <v>40</v>
      </c>
      <c r="H105" s="72"/>
    </row>
    <row r="106" spans="1:8" ht="12.95" customHeight="1">
      <c r="A106" s="28" t="s">
        <v>11</v>
      </c>
      <c r="B106" s="8" t="s">
        <v>99</v>
      </c>
      <c r="C106" s="8"/>
      <c r="D106" s="8"/>
      <c r="E106" s="8"/>
      <c r="F106" s="8"/>
      <c r="G106" s="64">
        <f>ROUND($G$45*H106,2)</f>
        <v>4.03</v>
      </c>
      <c r="H106" s="82">
        <v>0.0042</v>
      </c>
    </row>
    <row r="107" spans="1:8" ht="12.95" customHeight="1">
      <c r="A107" s="28" t="s">
        <v>14</v>
      </c>
      <c r="B107" s="8" t="s">
        <v>100</v>
      </c>
      <c r="C107" s="8"/>
      <c r="D107" s="8"/>
      <c r="E107" s="8"/>
      <c r="F107" s="8"/>
      <c r="G107" s="64">
        <f>ROUND($G$45*H107,2)</f>
        <v>0.29</v>
      </c>
      <c r="H107" s="83">
        <v>0.0003</v>
      </c>
    </row>
    <row r="108" spans="1:8" ht="12.95" customHeight="1">
      <c r="A108" s="28" t="s">
        <v>17</v>
      </c>
      <c r="B108" s="8" t="s">
        <v>101</v>
      </c>
      <c r="C108" s="8"/>
      <c r="D108" s="8"/>
      <c r="E108" s="8"/>
      <c r="F108" s="8"/>
      <c r="G108" s="64">
        <f>ROUND($G$45*H108,2)</f>
        <v>2.02</v>
      </c>
      <c r="H108" s="83">
        <v>0.0021</v>
      </c>
    </row>
    <row r="109" spans="1:8" ht="12.95" customHeight="1">
      <c r="A109" s="28" t="s">
        <v>20</v>
      </c>
      <c r="B109" s="8" t="s">
        <v>102</v>
      </c>
      <c r="C109" s="8"/>
      <c r="D109" s="8"/>
      <c r="E109" s="8"/>
      <c r="F109" s="8"/>
      <c r="G109" s="64">
        <f>ROUND($G$45*H109,2)</f>
        <v>0.38</v>
      </c>
      <c r="H109" s="83">
        <v>0.0004</v>
      </c>
    </row>
    <row r="110" spans="1:8" ht="12.95" customHeight="1">
      <c r="A110" s="28" t="s">
        <v>45</v>
      </c>
      <c r="B110" s="8" t="s">
        <v>103</v>
      </c>
      <c r="C110" s="8"/>
      <c r="D110" s="8"/>
      <c r="E110" s="8"/>
      <c r="F110" s="8"/>
      <c r="G110" s="64">
        <f>ROUND($G$45*H110,2)</f>
        <v>0.14</v>
      </c>
      <c r="H110" s="83">
        <f>F77*H109</f>
        <v>0.0001412</v>
      </c>
    </row>
    <row r="111" spans="1:8" ht="12.95" customHeight="1">
      <c r="A111" s="66" t="s">
        <v>47</v>
      </c>
      <c r="B111" s="8" t="s">
        <v>104</v>
      </c>
      <c r="C111" s="8"/>
      <c r="D111" s="8"/>
      <c r="E111" s="8"/>
      <c r="F111" s="8"/>
      <c r="G111" s="64">
        <f>ROUND($G$45*H111,2)</f>
        <v>38.4</v>
      </c>
      <c r="H111" s="90">
        <v>0.04</v>
      </c>
    </row>
    <row r="112" spans="1:8" ht="12.95" customHeight="1">
      <c r="A112" s="21" t="s">
        <v>83</v>
      </c>
      <c r="B112" s="21"/>
      <c r="C112" s="21"/>
      <c r="D112" s="21"/>
      <c r="E112" s="21"/>
      <c r="F112" s="21"/>
      <c r="G112" s="85">
        <f>SUM(G106:G111)</f>
        <v>45.26</v>
      </c>
      <c r="H112" s="86" t="s">
        <f>SUM(H106:H111)</f>
        <v>346</v>
      </c>
    </row>
    <row r="113" spans="1:8" ht="13.55">
      <c r="A113" s="87"/>
      <c r="H113" s="72"/>
    </row>
    <row r="114" spans="1:8" ht="13.55">
      <c r="A114" s="88" t="s">
        <v>105</v>
      </c>
      <c r="H114" s="72"/>
    </row>
    <row r="115" spans="1:8" ht="9.75" customHeight="1">
      <c r="A115" s="30"/>
      <c r="H115" s="72"/>
    </row>
    <row r="116" spans="1:8" ht="12.95" customHeight="1">
      <c r="A116" s="60" t="s">
        <v>106</v>
      </c>
      <c r="B116" s="70" t="s">
        <v>107</v>
      </c>
      <c r="C116" s="70"/>
      <c r="D116" s="70"/>
      <c r="E116" s="70"/>
      <c r="F116" s="70"/>
      <c r="G116" s="61" t="s">
        <v>40</v>
      </c>
      <c r="H116" s="89" t="s">
        <v>74</v>
      </c>
    </row>
    <row r="117" spans="1:8" ht="12.95" customHeight="1">
      <c r="A117" s="28" t="s">
        <v>11</v>
      </c>
      <c r="B117" s="8" t="s">
        <v>108</v>
      </c>
      <c r="C117" s="8"/>
      <c r="D117" s="8"/>
      <c r="E117" s="8"/>
      <c r="F117" s="8"/>
      <c r="G117" s="64">
        <f>ROUND($G$45*H117,2)</f>
        <v>79.97</v>
      </c>
      <c r="H117" s="90">
        <v>0.0833</v>
      </c>
    </row>
    <row r="118" spans="1:8" ht="12.95" customHeight="1">
      <c r="A118" s="28" t="s">
        <v>14</v>
      </c>
      <c r="B118" s="8" t="s">
        <v>109</v>
      </c>
      <c r="C118" s="8"/>
      <c r="D118" s="8"/>
      <c r="E118" s="8"/>
      <c r="F118" s="8"/>
      <c r="G118" s="64">
        <f>ROUND($G$45*H118,2)</f>
        <v>13.34</v>
      </c>
      <c r="H118" s="90">
        <v>0.0139</v>
      </c>
    </row>
    <row r="119" spans="1:8" ht="12.95" customHeight="1">
      <c r="A119" s="28" t="s">
        <v>17</v>
      </c>
      <c r="B119" s="8" t="s">
        <v>110</v>
      </c>
      <c r="C119" s="8"/>
      <c r="D119" s="8"/>
      <c r="E119" s="8"/>
      <c r="F119" s="8"/>
      <c r="G119" s="64">
        <f>ROUND($G$45*H119,2)</f>
        <v>0.19</v>
      </c>
      <c r="H119" s="90">
        <v>0.0002</v>
      </c>
    </row>
    <row r="120" spans="1:8" ht="12.95" customHeight="1">
      <c r="A120" s="28" t="s">
        <v>20</v>
      </c>
      <c r="B120" s="8" t="s">
        <v>111</v>
      </c>
      <c r="C120" s="8"/>
      <c r="D120" s="8"/>
      <c r="E120" s="8"/>
      <c r="F120" s="8"/>
      <c r="G120" s="64">
        <f>ROUND($G$45*H120,2)</f>
        <v>2.69</v>
      </c>
      <c r="H120" s="90">
        <v>0.0028</v>
      </c>
    </row>
    <row r="121" spans="1:8" ht="12.95" customHeight="1">
      <c r="A121" s="28" t="s">
        <v>45</v>
      </c>
      <c r="B121" s="8" t="s">
        <v>112</v>
      </c>
      <c r="C121" s="8"/>
      <c r="D121" s="8"/>
      <c r="E121" s="8"/>
      <c r="F121" s="8"/>
      <c r="G121" s="64">
        <f>ROUND($G$45*H121,2)</f>
        <v>0.29</v>
      </c>
      <c r="H121" s="90">
        <v>0.0003</v>
      </c>
    </row>
    <row r="122" spans="1:8" ht="12.95" customHeight="1">
      <c r="A122" s="66" t="s">
        <v>47</v>
      </c>
      <c r="B122" s="67" t="s">
        <v>52</v>
      </c>
      <c r="C122" s="67"/>
      <c r="D122" s="67"/>
      <c r="E122" s="67"/>
      <c r="F122" s="67"/>
      <c r="G122" s="64">
        <f>G45*H122</f>
        <v>0</v>
      </c>
      <c r="H122" s="90">
        <v>0</v>
      </c>
    </row>
    <row r="123" spans="1:8" ht="12.95" customHeight="1">
      <c r="A123" s="74" t="s">
        <v>89</v>
      </c>
      <c r="B123" s="74"/>
      <c r="C123" s="74"/>
      <c r="D123" s="74"/>
      <c r="E123" s="74"/>
      <c r="F123" s="74"/>
      <c r="G123" s="91">
        <f>ROUND(SUM(G117:G122),2)</f>
        <v>96.48</v>
      </c>
      <c r="H123" s="92" t="s">
        <f>SUM(H117:H122)</f>
        <v>347</v>
      </c>
    </row>
    <row r="124" spans="1:8" ht="12.95" customHeight="1">
      <c r="A124" s="93" t="s">
        <v>49</v>
      </c>
      <c r="B124" s="8" t="s">
        <v>113</v>
      </c>
      <c r="C124" s="8"/>
      <c r="D124" s="8"/>
      <c r="E124" s="8"/>
      <c r="F124" s="8"/>
      <c r="G124" s="64">
        <f>ROUND(G45*H124,2)</f>
        <v>34.06</v>
      </c>
      <c r="H124" s="90">
        <f>F77*H123</f>
        <v>0.0354765</v>
      </c>
    </row>
    <row r="125" spans="1:8" ht="12.95" customHeight="1">
      <c r="A125" s="21" t="s">
        <v>83</v>
      </c>
      <c r="B125" s="21"/>
      <c r="C125" s="21"/>
      <c r="D125" s="21"/>
      <c r="E125" s="21"/>
      <c r="F125" s="21"/>
      <c r="G125" s="85">
        <f>SUM(G123+G124)</f>
        <v>130.54</v>
      </c>
      <c r="H125" s="94" t="s">
        <f>H123+H124</f>
        <v>348</v>
      </c>
    </row>
    <row r="126" ht="13.55">
      <c r="A126" s="30" t="s">
        <v>114</v>
      </c>
    </row>
    <row r="127" ht="13.55">
      <c r="A127" s="31" t="s">
        <v>115</v>
      </c>
    </row>
    <row r="128" ht="9.75" customHeight="1">
      <c r="A128" s="30"/>
    </row>
    <row r="129" spans="1:7" ht="15" customHeight="1">
      <c r="A129" s="95">
        <v>4</v>
      </c>
      <c r="B129" s="70" t="s">
        <v>116</v>
      </c>
      <c r="C129" s="70"/>
      <c r="D129" s="70"/>
      <c r="E129" s="70"/>
      <c r="F129" s="70"/>
      <c r="G129" s="71" t="s">
        <v>40</v>
      </c>
    </row>
    <row r="130" spans="1:7" ht="15" customHeight="1">
      <c r="A130" s="28" t="s">
        <v>72</v>
      </c>
      <c r="B130" s="8" t="s">
        <v>117</v>
      </c>
      <c r="C130" s="8"/>
      <c r="D130" s="8"/>
      <c r="E130" s="8"/>
      <c r="F130" s="8"/>
      <c r="G130" s="47">
        <f>G86</f>
        <v>144.31</v>
      </c>
    </row>
    <row r="131" spans="1:7" ht="15" customHeight="1">
      <c r="A131" s="28" t="s">
        <v>85</v>
      </c>
      <c r="B131" s="8" t="s">
        <v>73</v>
      </c>
      <c r="C131" s="8"/>
      <c r="D131" s="8"/>
      <c r="E131" s="8"/>
      <c r="F131" s="8"/>
      <c r="G131" s="47">
        <f>G77</f>
        <v>338.89</v>
      </c>
    </row>
    <row r="132" spans="1:7" ht="15" customHeight="1">
      <c r="A132" s="28" t="s">
        <v>92</v>
      </c>
      <c r="B132" s="8" t="s">
        <v>94</v>
      </c>
      <c r="C132" s="8"/>
      <c r="D132" s="8"/>
      <c r="E132" s="8"/>
      <c r="F132" s="8"/>
      <c r="G132" s="47">
        <f>G93</f>
        <v>0.96</v>
      </c>
    </row>
    <row r="133" spans="1:7" ht="15" customHeight="1">
      <c r="A133" s="28" t="s">
        <v>97</v>
      </c>
      <c r="B133" s="8" t="s">
        <v>118</v>
      </c>
      <c r="C133" s="8"/>
      <c r="D133" s="8"/>
      <c r="E133" s="8"/>
      <c r="F133" s="8"/>
      <c r="G133" s="47">
        <f>G112</f>
        <v>45.26</v>
      </c>
    </row>
    <row r="134" spans="1:8" ht="15" customHeight="1">
      <c r="A134" s="28" t="s">
        <v>106</v>
      </c>
      <c r="B134" s="8" t="s">
        <v>119</v>
      </c>
      <c r="C134" s="8"/>
      <c r="D134" s="8"/>
      <c r="E134" s="8"/>
      <c r="F134" s="8"/>
      <c r="G134" s="47">
        <f>G125</f>
        <v>130.54</v>
      </c>
      <c r="H134" s="89" t="s">
        <v>74</v>
      </c>
    </row>
    <row r="135" spans="1:8" ht="15" customHeight="1">
      <c r="A135" s="66" t="s">
        <v>120</v>
      </c>
      <c r="B135" s="8" t="s">
        <v>52</v>
      </c>
      <c r="C135" s="8"/>
      <c r="D135" s="8"/>
      <c r="E135" s="8"/>
      <c r="F135" s="8"/>
      <c r="G135" s="39">
        <v>0</v>
      </c>
      <c r="H135" s="92" t="s">
        <f>F77+H86+H93+H112+H125</f>
        <v>349</v>
      </c>
    </row>
    <row r="136" spans="1:8" ht="15" customHeight="1">
      <c r="A136" s="33" t="s">
        <v>83</v>
      </c>
      <c r="B136" s="33"/>
      <c r="C136" s="33"/>
      <c r="D136" s="33"/>
      <c r="E136" s="33"/>
      <c r="F136" s="96"/>
      <c r="G136" s="44">
        <f>ROUND(SUM(G130:G135),2)</f>
        <v>659.96</v>
      </c>
      <c r="H136" s="40"/>
    </row>
    <row r="137" spans="1:2" ht="13.55">
      <c r="A137" s="30"/>
      <c r="B137" s="97"/>
    </row>
    <row r="138" spans="1:8" ht="16.5" customHeight="1">
      <c r="A138" s="31" t="s">
        <v>121</v>
      </c>
      <c r="B138" s="31"/>
      <c r="C138" s="31"/>
      <c r="D138" s="31"/>
      <c r="E138" s="31"/>
      <c r="F138" s="31"/>
      <c r="G138" s="31"/>
      <c r="H138" s="54"/>
    </row>
    <row r="139" ht="9.75" customHeight="1">
      <c r="A139" s="30"/>
    </row>
    <row r="140" spans="1:7" ht="15" customHeight="1">
      <c r="A140" s="98" t="s">
        <v>122</v>
      </c>
      <c r="B140" s="43" t="s">
        <v>123</v>
      </c>
      <c r="C140" s="43"/>
      <c r="D140" s="43"/>
      <c r="E140" s="43"/>
      <c r="F140" s="34" t="s">
        <v>74</v>
      </c>
      <c r="G140" s="21" t="s">
        <v>40</v>
      </c>
    </row>
    <row r="141" spans="1:7" ht="15" customHeight="1">
      <c r="A141" s="28" t="s">
        <v>11</v>
      </c>
      <c r="B141" s="8" t="s">
        <v>124</v>
      </c>
      <c r="C141" s="8"/>
      <c r="D141" s="8"/>
      <c r="E141" s="8"/>
      <c r="F141" s="99">
        <v>0.0135</v>
      </c>
      <c r="G141" s="64">
        <f>(G157)*F141</f>
        <v>27.8198064</v>
      </c>
    </row>
    <row r="142" spans="1:7" ht="15" customHeight="1">
      <c r="A142" s="28" t="s">
        <v>14</v>
      </c>
      <c r="B142" s="8" t="s">
        <v>125</v>
      </c>
      <c r="C142" s="8"/>
      <c r="D142" s="8"/>
      <c r="E142" s="8"/>
      <c r="F142" s="99" t="s">
        <f>SUM(F143:F146)</f>
        <v>350</v>
      </c>
      <c r="G142" s="100">
        <f>(G157+G141+G147)*(F142)/0.9135</f>
        <v>199.743666471961</v>
      </c>
    </row>
    <row r="143" spans="1:7" ht="15" customHeight="1">
      <c r="A143" s="45"/>
      <c r="B143" s="8" t="s">
        <v>126</v>
      </c>
      <c r="C143" s="8"/>
      <c r="D143" s="8"/>
      <c r="E143" s="8"/>
      <c r="F143" s="99">
        <v>0.0365</v>
      </c>
      <c r="G143" s="64">
        <f>F143*G159</f>
        <v>84.28507</v>
      </c>
    </row>
    <row r="144" spans="1:7" ht="15" customHeight="1">
      <c r="A144" s="45"/>
      <c r="B144" s="8" t="s">
        <v>127</v>
      </c>
      <c r="C144" s="8"/>
      <c r="D144" s="8"/>
      <c r="E144" s="8"/>
      <c r="F144" s="99">
        <v>0</v>
      </c>
      <c r="G144" s="64">
        <f>F144*G159</f>
        <v>0</v>
      </c>
    </row>
    <row r="145" spans="1:7" ht="15" customHeight="1">
      <c r="A145" s="45"/>
      <c r="B145" s="8" t="s">
        <v>128</v>
      </c>
      <c r="C145" s="8"/>
      <c r="D145" s="8"/>
      <c r="E145" s="8"/>
      <c r="F145" s="99">
        <v>0.05</v>
      </c>
      <c r="G145" s="64">
        <f>F145*G159</f>
        <v>115.459</v>
      </c>
    </row>
    <row r="146" spans="1:7" ht="15" customHeight="1">
      <c r="A146" s="101"/>
      <c r="B146" s="67" t="s">
        <v>129</v>
      </c>
      <c r="C146" s="67"/>
      <c r="D146" s="67"/>
      <c r="E146" s="67"/>
      <c r="F146" s="99">
        <v>0</v>
      </c>
      <c r="G146" s="64">
        <f>F146*G159</f>
        <v>0</v>
      </c>
    </row>
    <row r="147" spans="1:7" ht="15" customHeight="1">
      <c r="A147" s="28" t="s">
        <v>17</v>
      </c>
      <c r="B147" s="8" t="s">
        <v>130</v>
      </c>
      <c r="C147" s="8"/>
      <c r="D147" s="8"/>
      <c r="E147" s="8"/>
      <c r="F147" s="99">
        <v>0.01</v>
      </c>
      <c r="G147" s="64">
        <f>(G157+G141)*F147</f>
        <v>20.885462064</v>
      </c>
    </row>
    <row r="148" spans="1:7" ht="15" customHeight="1">
      <c r="A148" s="43" t="s">
        <v>83</v>
      </c>
      <c r="B148" s="43"/>
      <c r="C148" s="43"/>
      <c r="D148" s="43"/>
      <c r="E148" s="43"/>
      <c r="F148" s="43"/>
      <c r="G148" s="44">
        <f>G141+G142+G147</f>
        <v>248.448934935961</v>
      </c>
    </row>
    <row r="149" ht="13.55">
      <c r="A149" s="88"/>
    </row>
    <row r="150" spans="1:7" ht="13.55">
      <c r="A150" s="31" t="s">
        <v>131</v>
      </c>
      <c r="B150" s="31"/>
      <c r="C150" s="31"/>
      <c r="D150" s="31"/>
      <c r="E150" s="31"/>
      <c r="F150" s="31"/>
      <c r="G150" s="31"/>
    </row>
    <row r="151" ht="9.75" customHeight="1">
      <c r="A151" s="30"/>
    </row>
    <row r="152" spans="1:7" ht="15" customHeight="1">
      <c r="A152" s="102"/>
      <c r="B152" s="43" t="s">
        <v>132</v>
      </c>
      <c r="C152" s="43"/>
      <c r="D152" s="43"/>
      <c r="E152" s="43"/>
      <c r="F152" s="43"/>
      <c r="G152" s="103" t="s">
        <v>133</v>
      </c>
    </row>
    <row r="153" spans="1:7" ht="15" customHeight="1">
      <c r="A153" s="104" t="s">
        <v>11</v>
      </c>
      <c r="B153" s="8" t="s">
        <v>134</v>
      </c>
      <c r="C153" s="8"/>
      <c r="D153" s="8"/>
      <c r="E153" s="8"/>
      <c r="F153" s="8"/>
      <c r="G153" s="47">
        <f>G45</f>
        <v>960.06</v>
      </c>
    </row>
    <row r="154" spans="1:7" ht="15" customHeight="1">
      <c r="A154" s="104" t="s">
        <v>14</v>
      </c>
      <c r="B154" s="8" t="s">
        <v>135</v>
      </c>
      <c r="C154" s="8"/>
      <c r="D154" s="8"/>
      <c r="E154" s="8"/>
      <c r="F154" s="8"/>
      <c r="G154" s="47">
        <f>G55</f>
        <v>422.2464</v>
      </c>
    </row>
    <row r="155" spans="1:7" ht="15" customHeight="1">
      <c r="A155" s="104" t="s">
        <v>17</v>
      </c>
      <c r="B155" s="8" t="s">
        <v>136</v>
      </c>
      <c r="C155" s="8"/>
      <c r="D155" s="8"/>
      <c r="E155" s="8"/>
      <c r="F155" s="8"/>
      <c r="G155" s="47">
        <f>G63</f>
        <v>18.46</v>
      </c>
    </row>
    <row r="156" spans="1:7" ht="15" customHeight="1">
      <c r="A156" s="104" t="s">
        <v>20</v>
      </c>
      <c r="B156" s="8" t="s">
        <v>137</v>
      </c>
      <c r="C156" s="8"/>
      <c r="D156" s="8"/>
      <c r="E156" s="8"/>
      <c r="F156" s="8"/>
      <c r="G156" s="47">
        <f>G136</f>
        <v>659.96</v>
      </c>
    </row>
    <row r="157" spans="1:7" ht="15" customHeight="1">
      <c r="A157" s="8" t="s">
        <v>138</v>
      </c>
      <c r="B157" s="8"/>
      <c r="C157" s="8"/>
      <c r="D157" s="8"/>
      <c r="E157" s="8"/>
      <c r="F157" s="8"/>
      <c r="G157" s="47">
        <f>SUM(G153:G156)</f>
        <v>2060.7264</v>
      </c>
    </row>
    <row r="158" spans="1:7" ht="15" customHeight="1">
      <c r="A158" s="104" t="s">
        <v>45</v>
      </c>
      <c r="B158" s="8" t="s">
        <v>139</v>
      </c>
      <c r="C158" s="8"/>
      <c r="D158" s="8"/>
      <c r="E158" s="8"/>
      <c r="F158" s="8"/>
      <c r="G158" s="47">
        <f>G148</f>
        <v>248.448934935961</v>
      </c>
    </row>
    <row r="159" spans="1:8" ht="15" customHeight="1">
      <c r="A159" s="43" t="s">
        <v>140</v>
      </c>
      <c r="B159" s="43"/>
      <c r="C159" s="43"/>
      <c r="D159" s="43"/>
      <c r="E159" s="43"/>
      <c r="F159" s="43"/>
      <c r="G159" s="44">
        <f>ROUND(SUM(G157:G158),2)</f>
        <v>2309.18</v>
      </c>
      <c r="H159" s="55"/>
    </row>
    <row r="160" ht="6.75" customHeight="1"/>
    <row r="161" spans="1:7" ht="25.5" customHeight="1">
      <c r="A161" s="105" t="s">
        <v>141</v>
      </c>
      <c r="B161" s="105"/>
      <c r="C161" s="105"/>
      <c r="D161" s="105"/>
      <c r="E161" s="105"/>
      <c r="F161" s="105"/>
      <c r="G161" s="105"/>
    </row>
    <row r="162" spans="1:7" ht="38.25" customHeight="1">
      <c r="A162" s="106" t="s">
        <v>23</v>
      </c>
      <c r="B162" s="106"/>
      <c r="C162" s="106" t="s">
        <v>142</v>
      </c>
      <c r="D162" s="106" t="s">
        <v>143</v>
      </c>
      <c r="E162" s="106" t="s">
        <v>144</v>
      </c>
      <c r="F162" s="107" t="s">
        <v>145</v>
      </c>
      <c r="G162" s="106" t="s">
        <v>146</v>
      </c>
    </row>
    <row r="163" spans="1:8" ht="12.75" customHeight="1">
      <c r="A163" s="108" t="s">
        <v>147</v>
      </c>
      <c r="B163" s="108"/>
      <c r="C163" s="108" t="s">
        <v>148</v>
      </c>
      <c r="D163" s="108" t="s">
        <v>149</v>
      </c>
      <c r="E163" s="108" t="s">
        <v>150</v>
      </c>
      <c r="F163" s="109" t="s">
        <v>151</v>
      </c>
      <c r="G163" s="108" t="s">
        <v>152</v>
      </c>
      <c r="H163" s="110"/>
    </row>
    <row r="164" spans="1:7" ht="12.75" customHeight="1">
      <c r="A164" s="111" t="s">
        <v>178</v>
      </c>
      <c r="B164" s="111"/>
      <c r="C164" s="112">
        <f>G159</f>
        <v>2309.18</v>
      </c>
      <c r="D164" s="113">
        <v>1</v>
      </c>
      <c r="E164" s="112">
        <f>C164*D164</f>
        <v>2309.18</v>
      </c>
      <c r="F164" s="114">
        <v>3</v>
      </c>
      <c r="G164" s="112">
        <f>E164*F164</f>
        <v>6927.54</v>
      </c>
    </row>
    <row r="165" spans="1:7" ht="12.75" customHeight="1">
      <c r="A165" s="115" t="s">
        <v>154</v>
      </c>
      <c r="B165" s="115"/>
      <c r="C165" s="112">
        <v>0</v>
      </c>
      <c r="D165" s="113"/>
      <c r="E165" s="112">
        <f>C165*D165</f>
        <v>0</v>
      </c>
      <c r="F165" s="114"/>
      <c r="G165" s="112">
        <f>E165*F165</f>
        <v>0</v>
      </c>
    </row>
    <row r="166" spans="1:7" ht="12.75" customHeight="1">
      <c r="A166" s="115" t="s">
        <v>155</v>
      </c>
      <c r="B166" s="115"/>
      <c r="C166" s="116">
        <v>0</v>
      </c>
      <c r="D166" s="113"/>
      <c r="E166" s="112">
        <f>C166*D166</f>
        <v>0</v>
      </c>
      <c r="F166" s="114"/>
      <c r="G166" s="112">
        <f>E166*F166</f>
        <v>0</v>
      </c>
    </row>
    <row r="167" spans="1:7" ht="12.75" customHeight="1">
      <c r="A167" s="117" t="s">
        <v>156</v>
      </c>
      <c r="B167" s="117"/>
      <c r="C167" s="117"/>
      <c r="D167" s="117"/>
      <c r="E167" s="117"/>
      <c r="F167" s="117"/>
      <c r="G167" s="118">
        <f>SUM(G164:G166)</f>
        <v>6927.54</v>
      </c>
    </row>
    <row r="168" spans="1:7" ht="13.55">
      <c r="A168" s="119"/>
      <c r="B168" s="119"/>
      <c r="C168" s="119"/>
      <c r="D168" s="119"/>
      <c r="E168" s="119"/>
      <c r="F168" s="120"/>
      <c r="G168" s="121"/>
    </row>
    <row r="169" spans="1:7" ht="13.55">
      <c r="A169" s="122" t="s">
        <v>157</v>
      </c>
      <c r="B169" s="122"/>
      <c r="C169" s="122"/>
      <c r="D169" s="122"/>
      <c r="E169" s="122"/>
      <c r="F169" s="122"/>
      <c r="G169" s="122"/>
    </row>
    <row r="170" spans="1:7" ht="12.75" customHeight="1">
      <c r="A170" s="123" t="s">
        <v>158</v>
      </c>
      <c r="B170" s="123"/>
      <c r="C170" s="123"/>
      <c r="D170" s="123"/>
      <c r="E170" s="123"/>
      <c r="F170" s="123"/>
      <c r="G170" s="123"/>
    </row>
    <row r="171" spans="1:7" ht="12.75" customHeight="1">
      <c r="A171" s="124"/>
      <c r="B171" s="125" t="s">
        <v>159</v>
      </c>
      <c r="C171" s="125"/>
      <c r="D171" s="125"/>
      <c r="E171" s="125"/>
      <c r="F171" s="126" t="s">
        <v>160</v>
      </c>
      <c r="G171" s="126"/>
    </row>
    <row r="172" spans="1:7" ht="12.75" customHeight="1">
      <c r="A172" s="124" t="s">
        <v>11</v>
      </c>
      <c r="B172" s="127" t="s">
        <v>161</v>
      </c>
      <c r="C172" s="127"/>
      <c r="D172" s="127"/>
      <c r="E172" s="127"/>
      <c r="F172" s="128">
        <f>G159</f>
        <v>2309.18</v>
      </c>
      <c r="G172" s="128"/>
    </row>
    <row r="173" spans="1:7" ht="12.75" customHeight="1">
      <c r="A173" s="124" t="s">
        <v>14</v>
      </c>
      <c r="B173" s="127" t="s">
        <v>162</v>
      </c>
      <c r="C173" s="127"/>
      <c r="D173" s="127"/>
      <c r="E173" s="127"/>
      <c r="F173" s="128">
        <f>ROUND(G167,2)</f>
        <v>6927.54</v>
      </c>
      <c r="G173" s="128"/>
    </row>
    <row r="174" spans="1:7" ht="12.75" customHeight="1">
      <c r="A174" s="124" t="s">
        <v>17</v>
      </c>
      <c r="B174" s="127" t="s">
        <v>163</v>
      </c>
      <c r="C174" s="127"/>
      <c r="D174" s="127"/>
      <c r="E174" s="127"/>
      <c r="F174" s="128">
        <f>F173*12</f>
        <v>83130.48</v>
      </c>
      <c r="G174" s="128"/>
    </row>
    <row r="175" ht="12.75"/>
    <row r="176" ht="12.75">
      <c r="A176" s="129" t="s">
        <v>164</v>
      </c>
    </row>
    <row r="177" ht="12.75"/>
    <row r="178" ht="12.75"/>
    <row r="179" ht="6" customHeight="1"/>
    <row r="180" ht="12.75"/>
  </sheetData>
  <mergeCells count="143">
    <mergeCell ref="A1:G1"/>
    <mergeCell ref="A2:G2"/>
    <mergeCell ref="A3:G3"/>
    <mergeCell ref="A4:G4"/>
    <mergeCell ref="A8:G8"/>
    <mergeCell ref="A9:G9"/>
    <mergeCell ref="A10:E10"/>
    <mergeCell ref="F10:G10"/>
    <mergeCell ref="A11:E11"/>
    <mergeCell ref="F11:G11"/>
    <mergeCell ref="A12:C12"/>
    <mergeCell ref="A14:G14"/>
    <mergeCell ref="B16:F16"/>
    <mergeCell ref="B17:F17"/>
    <mergeCell ref="B18:F18"/>
    <mergeCell ref="B19:F19"/>
    <mergeCell ref="A21:G21"/>
    <mergeCell ref="A23:B23"/>
    <mergeCell ref="C23:D23"/>
    <mergeCell ref="E23:G23"/>
    <mergeCell ref="A24:B24"/>
    <mergeCell ref="C24:D24"/>
    <mergeCell ref="E24:G24"/>
    <mergeCell ref="A26:G26"/>
    <mergeCell ref="A27:G27"/>
    <mergeCell ref="A29:G29"/>
    <mergeCell ref="B30:F30"/>
    <mergeCell ref="B31:F31"/>
    <mergeCell ref="B32:F32"/>
    <mergeCell ref="B33:F33"/>
    <mergeCell ref="A35:G35"/>
    <mergeCell ref="B36:E36"/>
    <mergeCell ref="B37:E37"/>
    <mergeCell ref="B38:E38"/>
    <mergeCell ref="B39:E39"/>
    <mergeCell ref="B40:E40"/>
    <mergeCell ref="B41:E41"/>
    <mergeCell ref="B42:E42"/>
    <mergeCell ref="B43:E43"/>
    <mergeCell ref="B44:E44"/>
    <mergeCell ref="B45:F45"/>
    <mergeCell ref="A47:G47"/>
    <mergeCell ref="B48:F48"/>
    <mergeCell ref="C49:F49"/>
    <mergeCell ref="B51:F51"/>
    <mergeCell ref="B52:F52"/>
    <mergeCell ref="B53:F53"/>
    <mergeCell ref="B54:F54"/>
    <mergeCell ref="B55:F55"/>
    <mergeCell ref="A57:G57"/>
    <mergeCell ref="B58:F58"/>
    <mergeCell ref="B59:F59"/>
    <mergeCell ref="B60:F60"/>
    <mergeCell ref="B61:F61"/>
    <mergeCell ref="B62:F62"/>
    <mergeCell ref="B63:F63"/>
    <mergeCell ref="A65:G65"/>
    <mergeCell ref="A66:G66"/>
    <mergeCell ref="B68:E68"/>
    <mergeCell ref="B69:E69"/>
    <mergeCell ref="B70:E70"/>
    <mergeCell ref="B71:E71"/>
    <mergeCell ref="B72:E72"/>
    <mergeCell ref="B73:E73"/>
    <mergeCell ref="B74:E74"/>
    <mergeCell ref="B75:E75"/>
    <mergeCell ref="B76:E76"/>
    <mergeCell ref="A77:E77"/>
    <mergeCell ref="A79:G79"/>
    <mergeCell ref="B81:F81"/>
    <mergeCell ref="B82:F82"/>
    <mergeCell ref="B83:F83"/>
    <mergeCell ref="A84:F84"/>
    <mergeCell ref="B85:F85"/>
    <mergeCell ref="A86:F86"/>
    <mergeCell ref="A88:G88"/>
    <mergeCell ref="B90:F90"/>
    <mergeCell ref="B91:F91"/>
    <mergeCell ref="B92:F92"/>
    <mergeCell ref="A93:F93"/>
    <mergeCell ref="A103:G103"/>
    <mergeCell ref="B105:F105"/>
    <mergeCell ref="B106:F106"/>
    <mergeCell ref="B107:F107"/>
    <mergeCell ref="B108:F108"/>
    <mergeCell ref="B109:F109"/>
    <mergeCell ref="B110:F110"/>
    <mergeCell ref="B111:F111"/>
    <mergeCell ref="A112:F112"/>
    <mergeCell ref="B116:F116"/>
    <mergeCell ref="B117:F117"/>
    <mergeCell ref="B118:F118"/>
    <mergeCell ref="B119:F119"/>
    <mergeCell ref="B120:F120"/>
    <mergeCell ref="B121:F121"/>
    <mergeCell ref="B122:F122"/>
    <mergeCell ref="A123:F123"/>
    <mergeCell ref="B124:F124"/>
    <mergeCell ref="A125:F125"/>
    <mergeCell ref="B129:F129"/>
    <mergeCell ref="B130:F130"/>
    <mergeCell ref="B131:F131"/>
    <mergeCell ref="B132:F132"/>
    <mergeCell ref="B133:F133"/>
    <mergeCell ref="B134:F134"/>
    <mergeCell ref="B135:F135"/>
    <mergeCell ref="A136:E136"/>
    <mergeCell ref="A138:G138"/>
    <mergeCell ref="B140:E140"/>
    <mergeCell ref="B141:E141"/>
    <mergeCell ref="B142:E142"/>
    <mergeCell ref="B143:E143"/>
    <mergeCell ref="B144:E144"/>
    <mergeCell ref="B145:E145"/>
    <mergeCell ref="B146:E146"/>
    <mergeCell ref="B147:E147"/>
    <mergeCell ref="A148:F148"/>
    <mergeCell ref="A150:G150"/>
    <mergeCell ref="B152:F152"/>
    <mergeCell ref="B153:F153"/>
    <mergeCell ref="B154:F154"/>
    <mergeCell ref="B155:F155"/>
    <mergeCell ref="B156:F156"/>
    <mergeCell ref="A157:F157"/>
    <mergeCell ref="B158:F158"/>
    <mergeCell ref="A159:F159"/>
    <mergeCell ref="A161:G161"/>
    <mergeCell ref="A162:B162"/>
    <mergeCell ref="A163:B163"/>
    <mergeCell ref="A164:B164"/>
    <mergeCell ref="A165:B165"/>
    <mergeCell ref="A166:B166"/>
    <mergeCell ref="A167:F167"/>
    <mergeCell ref="A169:G169"/>
    <mergeCell ref="A170:G170"/>
    <mergeCell ref="B171:E171"/>
    <mergeCell ref="F171:G171"/>
    <mergeCell ref="B172:E172"/>
    <mergeCell ref="F172:G172"/>
    <mergeCell ref="B173:E173"/>
    <mergeCell ref="F173:G173"/>
    <mergeCell ref="B174:E174"/>
    <mergeCell ref="F174:G174"/>
  </mergeCells>
  <printOptions horizontalCentered="1"/>
  <pageMargins left="0.7875" right="0.39375" top="0.275694444444444" bottom="0.0784722222222222" header="0.511805555555555" footer="0.511805555555555"/>
  <pageSetup horizontalDpi="300" verticalDpi="300" orientation="portrait" paperSize="9" scale="59" copies="1"/>
  <rowBreaks count="1" manualBreakCount="1">
    <brk id="96" max="255" man="1"/>
  </rowBreaks>
  <drawing r:id="rId1"/>
</worksheet>
</file>

<file path=xl/worksheets/sheet5.xml><?xml version="1.0" encoding="utf-8"?>
<worksheet xmlns="http://schemas.openxmlformats.org/spreadsheetml/2006/main" xmlns:r="http://schemas.openxmlformats.org/officeDocument/2006/relationships">
  <dimension ref="A1:K175"/>
  <sheetViews>
    <sheetView view="pageBreakPreview" zoomScale="125" zoomScaleSheetLayoutView="125" zoomScalePageLayoutView="125" workbookViewId="0" topLeftCell="A133">
      <selection activeCell="G53" sqref="G53"/>
    </sheetView>
  </sheetViews>
  <sheetFormatPr defaultColWidth="9.140625" defaultRowHeight="12.75"/>
  <cols>
    <col min="1" max="1" width="15.8515625" style="1" customWidth="1"/>
    <col min="2" max="2" width="20.8515625" style="1" customWidth="1"/>
    <col min="3" max="3" width="20.8515625" style="2" customWidth="1"/>
    <col min="4" max="4" width="20.140625" style="2" customWidth="1"/>
    <col min="5" max="5" width="16.8515625" style="2" customWidth="1"/>
    <col min="6" max="6" width="15.8515625" style="3" customWidth="1"/>
    <col min="7" max="7" width="21.7109375" style="2" customWidth="1"/>
    <col min="8" max="8" width="11.28125" style="0" customWidth="1"/>
    <col min="9" max="9" width="10.28125" style="0" customWidth="1"/>
    <col min="10" max="10" width="8.7109375" style="0" customWidth="1"/>
    <col min="11" max="11" width="12.7109375" style="0" customWidth="1"/>
    <col min="12" max="257" width="8.7109375" style="0" customWidth="1"/>
  </cols>
  <sheetData>
    <row r="1" spans="1:7" ht="12.75">
      <c r="A1" s="4" t="s">
        <v>0</v>
      </c>
      <c r="B1" s="4"/>
      <c r="C1" s="4"/>
      <c r="D1" s="4"/>
      <c r="E1" s="4"/>
      <c r="F1" s="4"/>
      <c r="G1" s="4"/>
    </row>
    <row r="2" spans="1:7" ht="12.75">
      <c r="A2" s="4" t="s">
        <v>1</v>
      </c>
      <c r="B2" s="4"/>
      <c r="C2" s="4"/>
      <c r="D2" s="4"/>
      <c r="E2" s="4"/>
      <c r="F2" s="4"/>
      <c r="G2" s="4"/>
    </row>
    <row r="3" spans="1:7" ht="12.75">
      <c r="A3" s="4" t="s">
        <v>2</v>
      </c>
      <c r="B3" s="4"/>
      <c r="C3" s="4"/>
      <c r="D3" s="4"/>
      <c r="E3" s="4"/>
      <c r="F3" s="4"/>
      <c r="G3" s="4"/>
    </row>
    <row r="4" spans="1:7" ht="12.75">
      <c r="A4" s="4" t="s">
        <v>3</v>
      </c>
      <c r="B4" s="4"/>
      <c r="C4" s="4"/>
      <c r="D4" s="4"/>
      <c r="E4" s="4"/>
      <c r="F4" s="4"/>
      <c r="G4" s="4"/>
    </row>
    <row r="5" ht="12.75"/>
    <row r="6" ht="12.75"/>
    <row r="8" spans="1:7" s="6" customFormat="1" ht="48.75" customHeight="1">
      <c r="A8" s="5" t="s">
        <v>170</v>
      </c>
      <c r="B8" s="5"/>
      <c r="C8" s="5"/>
      <c r="D8" s="5"/>
      <c r="E8" s="5"/>
      <c r="F8" s="5"/>
      <c r="G8" s="5"/>
    </row>
    <row r="9" spans="1:7" s="6" customFormat="1" ht="12.75" customHeight="1">
      <c r="A9" s="133"/>
      <c r="B9" s="133"/>
      <c r="C9" s="133"/>
      <c r="D9" s="133"/>
      <c r="E9" s="133"/>
      <c r="F9" s="133"/>
      <c r="G9" s="133"/>
    </row>
    <row r="10" spans="1:7" ht="13.5" customHeight="1">
      <c r="A10" s="8" t="s">
        <v>5</v>
      </c>
      <c r="B10" s="8"/>
      <c r="C10" s="8"/>
      <c r="D10" s="8"/>
      <c r="E10" s="8"/>
      <c r="F10" s="9" t="s">
        <v>6</v>
      </c>
      <c r="G10" s="9"/>
    </row>
    <row r="11" spans="1:7" ht="13.5" customHeight="1">
      <c r="A11" s="8" t="s">
        <v>7</v>
      </c>
      <c r="B11" s="8"/>
      <c r="C11" s="8"/>
      <c r="D11" s="8"/>
      <c r="E11" s="8"/>
      <c r="F11" s="9" t="s">
        <v>8</v>
      </c>
      <c r="G11" s="9"/>
    </row>
    <row r="12" spans="1:7" s="6" customFormat="1" ht="18.75" customHeight="1">
      <c r="A12" s="10" t="s">
        <v>9</v>
      </c>
      <c r="B12" s="10"/>
      <c r="C12" s="10"/>
      <c r="D12" s="11"/>
      <c r="E12" s="11"/>
      <c r="F12" s="12"/>
      <c r="G12" s="11"/>
    </row>
    <row r="13" spans="1:7" s="6" customFormat="1" ht="8.25" customHeight="1">
      <c r="A13" s="13"/>
      <c r="B13" s="14"/>
      <c r="C13" s="11"/>
      <c r="D13" s="11"/>
      <c r="E13" s="11"/>
      <c r="F13" s="12"/>
      <c r="G13" s="11"/>
    </row>
    <row r="14" spans="1:7" s="6" customFormat="1" ht="54" customHeight="1">
      <c r="A14" s="15" t="s">
        <v>10</v>
      </c>
      <c r="B14" s="15"/>
      <c r="C14" s="15"/>
      <c r="D14" s="15"/>
      <c r="E14" s="15"/>
      <c r="F14" s="15"/>
      <c r="G14" s="15"/>
    </row>
    <row r="15" spans="1:7" s="6" customFormat="1" ht="9" customHeight="1">
      <c r="A15" s="13"/>
      <c r="B15" s="14"/>
      <c r="C15" s="11"/>
      <c r="D15" s="11"/>
      <c r="E15" s="11"/>
      <c r="F15" s="12"/>
      <c r="G15" s="11"/>
    </row>
    <row r="16" spans="1:7" s="6" customFormat="1" ht="12.95" customHeight="1">
      <c r="A16" s="16" t="s">
        <v>11</v>
      </c>
      <c r="B16" s="17" t="s">
        <v>12</v>
      </c>
      <c r="C16" s="17"/>
      <c r="D16" s="17"/>
      <c r="E16" s="17"/>
      <c r="F16" s="17"/>
      <c r="G16" s="18" t="s">
        <v>13</v>
      </c>
    </row>
    <row r="17" spans="1:7" s="19" customFormat="1" ht="12.95" customHeight="1">
      <c r="A17" s="16" t="s">
        <v>14</v>
      </c>
      <c r="B17" s="17" t="s">
        <v>15</v>
      </c>
      <c r="C17" s="17"/>
      <c r="D17" s="17"/>
      <c r="E17" s="17"/>
      <c r="F17" s="17"/>
      <c r="G17" s="18" t="s">
        <v>16</v>
      </c>
    </row>
    <row r="18" spans="1:7" s="19" customFormat="1" ht="12.95" customHeight="1">
      <c r="A18" s="16" t="s">
        <v>17</v>
      </c>
      <c r="B18" s="17" t="s">
        <v>18</v>
      </c>
      <c r="C18" s="17"/>
      <c r="D18" s="17"/>
      <c r="E18" s="17"/>
      <c r="F18" s="17"/>
      <c r="G18" s="18" t="s">
        <v>19</v>
      </c>
    </row>
    <row r="19" spans="1:7" s="19" customFormat="1" ht="12.95" customHeight="1">
      <c r="A19" s="16" t="s">
        <v>20</v>
      </c>
      <c r="B19" s="17" t="s">
        <v>21</v>
      </c>
      <c r="C19" s="17"/>
      <c r="D19" s="17"/>
      <c r="E19" s="17"/>
      <c r="F19" s="17"/>
      <c r="G19" s="20">
        <v>12</v>
      </c>
    </row>
    <row r="20" spans="1:7" s="6" customFormat="1" ht="15" customHeight="1">
      <c r="A20" s="13"/>
      <c r="B20" s="14"/>
      <c r="C20" s="11"/>
      <c r="D20" s="11"/>
      <c r="E20" s="11"/>
      <c r="F20" s="12"/>
      <c r="G20" s="11"/>
    </row>
    <row r="21" spans="1:7" s="6" customFormat="1" ht="12.95" customHeight="1">
      <c r="A21" s="7" t="s">
        <v>22</v>
      </c>
      <c r="B21" s="7"/>
      <c r="C21" s="7"/>
      <c r="D21" s="7"/>
      <c r="E21" s="7"/>
      <c r="F21" s="7"/>
      <c r="G21" s="7"/>
    </row>
    <row r="22" spans="1:7" s="6" customFormat="1" ht="12.95" customHeight="1">
      <c r="A22" s="13"/>
      <c r="B22" s="14"/>
      <c r="C22" s="11"/>
      <c r="D22" s="11"/>
      <c r="E22" s="11"/>
      <c r="F22" s="12"/>
      <c r="G22" s="11"/>
    </row>
    <row r="23" spans="1:7" s="6" customFormat="1" ht="27" customHeight="1">
      <c r="A23" s="21" t="s">
        <v>23</v>
      </c>
      <c r="B23" s="21"/>
      <c r="C23" s="21" t="s">
        <v>24</v>
      </c>
      <c r="D23" s="21"/>
      <c r="E23" s="21" t="s">
        <v>25</v>
      </c>
      <c r="F23" s="21"/>
      <c r="G23" s="21"/>
    </row>
    <row r="24" spans="1:7" s="6" customFormat="1" ht="13.5" customHeight="1">
      <c r="A24" s="22" t="s">
        <v>179</v>
      </c>
      <c r="B24" s="22"/>
      <c r="C24" s="22" t="s">
        <v>165</v>
      </c>
      <c r="D24" s="22"/>
      <c r="E24" s="131">
        <v>1</v>
      </c>
      <c r="F24" s="131"/>
      <c r="G24" s="131"/>
    </row>
    <row r="25" spans="1:7" s="6" customFormat="1" ht="13.55">
      <c r="A25" s="13"/>
      <c r="B25" s="14"/>
      <c r="C25" s="11"/>
      <c r="D25" s="11"/>
      <c r="E25" s="11"/>
      <c r="F25" s="12"/>
      <c r="G25" s="11"/>
    </row>
    <row r="26" spans="1:7" s="6" customFormat="1" ht="13.55">
      <c r="A26" s="7" t="s">
        <v>28</v>
      </c>
      <c r="B26" s="7"/>
      <c r="C26" s="7"/>
      <c r="D26" s="7"/>
      <c r="E26" s="7"/>
      <c r="F26" s="7"/>
      <c r="G26" s="7"/>
    </row>
    <row r="27" spans="1:7" s="6" customFormat="1" ht="12.75" customHeight="1">
      <c r="A27" s="10" t="s">
        <v>29</v>
      </c>
      <c r="B27" s="10"/>
      <c r="C27" s="10"/>
      <c r="D27" s="10"/>
      <c r="E27" s="10"/>
      <c r="F27" s="10"/>
      <c r="G27" s="10"/>
    </row>
    <row r="28" spans="1:7" s="6" customFormat="1" ht="9.95" customHeight="1">
      <c r="A28" s="13"/>
      <c r="B28" s="14"/>
      <c r="C28" s="11"/>
      <c r="D28" s="11"/>
      <c r="E28" s="11"/>
      <c r="F28" s="12"/>
      <c r="G28" s="11"/>
    </row>
    <row r="29" spans="1:7" s="25" customFormat="1" ht="25.5" customHeight="1">
      <c r="A29" s="21" t="s">
        <v>30</v>
      </c>
      <c r="B29" s="21"/>
      <c r="C29" s="21"/>
      <c r="D29" s="21"/>
      <c r="E29" s="21"/>
      <c r="F29" s="21"/>
      <c r="G29" s="21"/>
    </row>
    <row r="30" spans="1:7" s="25" customFormat="1" ht="13.5" customHeight="1">
      <c r="A30" s="26">
        <v>1</v>
      </c>
      <c r="B30" s="17" t="s">
        <v>31</v>
      </c>
      <c r="C30" s="17"/>
      <c r="D30" s="17"/>
      <c r="E30" s="17"/>
      <c r="F30" s="17"/>
      <c r="G30" s="27" t="s">
        <v>180</v>
      </c>
    </row>
    <row r="31" spans="1:7" ht="15" customHeight="1">
      <c r="A31" s="28">
        <v>2</v>
      </c>
      <c r="B31" s="8" t="s">
        <v>33</v>
      </c>
      <c r="C31" s="8"/>
      <c r="D31" s="8"/>
      <c r="E31" s="8"/>
      <c r="F31" s="8"/>
      <c r="G31" s="29">
        <v>880</v>
      </c>
    </row>
    <row r="32" spans="1:7" ht="15" customHeight="1">
      <c r="A32" s="28">
        <v>3</v>
      </c>
      <c r="B32" s="8" t="s">
        <v>34</v>
      </c>
      <c r="C32" s="8"/>
      <c r="D32" s="8"/>
      <c r="E32" s="8"/>
      <c r="F32" s="8"/>
      <c r="G32" s="20" t="s">
        <v>35</v>
      </c>
    </row>
    <row r="33" spans="1:7" ht="15" customHeight="1">
      <c r="A33" s="28">
        <v>4</v>
      </c>
      <c r="B33" s="8" t="s">
        <v>36</v>
      </c>
      <c r="C33" s="8"/>
      <c r="D33" s="8"/>
      <c r="E33" s="8"/>
      <c r="F33" s="8"/>
      <c r="G33" s="20" t="s">
        <v>37</v>
      </c>
    </row>
    <row r="34" ht="9.75" customHeight="1">
      <c r="A34" s="30"/>
    </row>
    <row r="35" spans="1:7" ht="24.75" customHeight="1">
      <c r="A35" s="31" t="s">
        <v>38</v>
      </c>
      <c r="B35" s="31"/>
      <c r="C35" s="31"/>
      <c r="D35" s="31"/>
      <c r="E35" s="31"/>
      <c r="F35" s="31"/>
      <c r="G35" s="31"/>
    </row>
    <row r="36" spans="1:7" s="36" customFormat="1" ht="12.95" customHeight="1">
      <c r="A36" s="32">
        <v>1</v>
      </c>
      <c r="B36" s="33" t="s">
        <v>39</v>
      </c>
      <c r="C36" s="33"/>
      <c r="D36" s="33"/>
      <c r="E36" s="33"/>
      <c r="F36" s="34"/>
      <c r="G36" s="35" t="s">
        <v>40</v>
      </c>
    </row>
    <row r="37" spans="1:8" ht="12.95" customHeight="1">
      <c r="A37" s="28" t="s">
        <v>11</v>
      </c>
      <c r="B37" s="37" t="s">
        <v>41</v>
      </c>
      <c r="C37" s="37"/>
      <c r="D37" s="37"/>
      <c r="E37" s="37"/>
      <c r="F37" s="38"/>
      <c r="G37" s="39">
        <f>G31</f>
        <v>880</v>
      </c>
      <c r="H37" s="40"/>
    </row>
    <row r="38" spans="1:8" ht="12.95" customHeight="1">
      <c r="A38" s="28" t="s">
        <v>14</v>
      </c>
      <c r="B38" s="37" t="s">
        <v>42</v>
      </c>
      <c r="C38" s="37"/>
      <c r="D38" s="37"/>
      <c r="E38" s="37"/>
      <c r="F38" s="38"/>
      <c r="G38" s="39">
        <v>0</v>
      </c>
      <c r="H38" s="40"/>
    </row>
    <row r="39" spans="1:8" ht="12.95" customHeight="1">
      <c r="A39" s="28" t="s">
        <v>17</v>
      </c>
      <c r="B39" s="37" t="s">
        <v>43</v>
      </c>
      <c r="C39" s="37"/>
      <c r="D39" s="37"/>
      <c r="E39" s="37"/>
      <c r="F39" s="38"/>
      <c r="G39" s="39">
        <v>0</v>
      </c>
      <c r="H39" s="40"/>
    </row>
    <row r="40" spans="1:8" ht="12.95" customHeight="1">
      <c r="A40" s="28" t="s">
        <v>20</v>
      </c>
      <c r="B40" s="37" t="s">
        <v>44</v>
      </c>
      <c r="C40" s="37"/>
      <c r="D40" s="37"/>
      <c r="E40" s="37"/>
      <c r="F40" s="38"/>
      <c r="G40" s="39">
        <v>0</v>
      </c>
      <c r="H40" s="40"/>
    </row>
    <row r="41" spans="1:8" ht="12.95" customHeight="1">
      <c r="A41" s="28" t="s">
        <v>45</v>
      </c>
      <c r="B41" s="37" t="s">
        <v>46</v>
      </c>
      <c r="C41" s="37"/>
      <c r="D41" s="37"/>
      <c r="E41" s="37"/>
      <c r="F41" s="38"/>
      <c r="G41" s="39">
        <v>0</v>
      </c>
      <c r="H41" s="40"/>
    </row>
    <row r="42" spans="1:8" ht="12.95" customHeight="1">
      <c r="A42" s="28" t="s">
        <v>47</v>
      </c>
      <c r="B42" s="37" t="s">
        <v>48</v>
      </c>
      <c r="C42" s="37"/>
      <c r="D42" s="37"/>
      <c r="E42" s="37"/>
      <c r="F42" s="38"/>
      <c r="G42" s="39">
        <v>0</v>
      </c>
      <c r="H42" s="40"/>
    </row>
    <row r="43" spans="1:8" ht="12.95" customHeight="1">
      <c r="A43" s="28" t="s">
        <v>49</v>
      </c>
      <c r="B43" s="37" t="s">
        <v>50</v>
      </c>
      <c r="C43" s="37"/>
      <c r="D43" s="37"/>
      <c r="E43" s="37"/>
      <c r="F43" s="38"/>
      <c r="G43" s="39">
        <v>0</v>
      </c>
      <c r="H43" s="40"/>
    </row>
    <row r="44" spans="1:7" ht="12.95" customHeight="1">
      <c r="A44" s="28" t="s">
        <v>51</v>
      </c>
      <c r="B44" s="37" t="s">
        <v>52</v>
      </c>
      <c r="C44" s="37"/>
      <c r="D44" s="37"/>
      <c r="E44" s="37"/>
      <c r="F44" s="41"/>
      <c r="G44" s="39">
        <v>0</v>
      </c>
    </row>
    <row r="45" spans="1:7" ht="12.95" customHeight="1">
      <c r="A45" s="42"/>
      <c r="B45" s="43" t="s">
        <v>53</v>
      </c>
      <c r="C45" s="43"/>
      <c r="D45" s="43"/>
      <c r="E45" s="43"/>
      <c r="F45" s="43"/>
      <c r="G45" s="44">
        <f>SUM(G37:G44)</f>
        <v>880</v>
      </c>
    </row>
    <row r="46" ht="11.25" customHeight="1">
      <c r="A46" s="30"/>
    </row>
    <row r="47" spans="1:7" ht="24" customHeight="1">
      <c r="A47" s="31" t="s">
        <v>54</v>
      </c>
      <c r="B47" s="31"/>
      <c r="C47" s="31"/>
      <c r="D47" s="31"/>
      <c r="E47" s="31"/>
      <c r="F47" s="31"/>
      <c r="G47" s="31"/>
    </row>
    <row r="48" spans="1:7" ht="26.25" customHeight="1">
      <c r="A48" s="32">
        <v>2</v>
      </c>
      <c r="B48" s="43" t="s">
        <v>55</v>
      </c>
      <c r="C48" s="43"/>
      <c r="D48" s="43"/>
      <c r="E48" s="43"/>
      <c r="F48" s="43"/>
      <c r="G48" s="35" t="s">
        <v>40</v>
      </c>
    </row>
    <row r="49" spans="1:7" ht="12.95" customHeight="1">
      <c r="A49" s="28" t="s">
        <v>11</v>
      </c>
      <c r="B49" s="45" t="s">
        <v>56</v>
      </c>
      <c r="C49" s="46" t="s">
        <v>173</v>
      </c>
      <c r="D49" s="46"/>
      <c r="E49" s="46"/>
      <c r="F49" s="46"/>
      <c r="G49" s="47">
        <f>(2*22*2.9)-0.06*G37</f>
        <v>74.8</v>
      </c>
    </row>
    <row r="50" spans="1:7" ht="12.95" customHeight="1">
      <c r="A50" s="28" t="s">
        <v>14</v>
      </c>
      <c r="B50" s="45" t="s">
        <v>58</v>
      </c>
      <c r="C50" s="48"/>
      <c r="D50" s="49"/>
      <c r="E50" s="48"/>
      <c r="F50" s="50"/>
      <c r="G50" s="39">
        <f>22*12.5</f>
        <v>275</v>
      </c>
    </row>
    <row r="51" spans="1:8" ht="12.95" customHeight="1">
      <c r="A51" s="28" t="s">
        <v>17</v>
      </c>
      <c r="B51" s="8" t="s">
        <v>59</v>
      </c>
      <c r="C51" s="8"/>
      <c r="D51" s="8"/>
      <c r="E51" s="8"/>
      <c r="F51" s="8"/>
      <c r="G51" s="39">
        <v>0</v>
      </c>
      <c r="H51" s="51"/>
    </row>
    <row r="52" spans="1:8" ht="12.95" customHeight="1">
      <c r="A52" s="28" t="s">
        <v>20</v>
      </c>
      <c r="B52" s="8" t="s">
        <v>60</v>
      </c>
      <c r="C52" s="8"/>
      <c r="D52" s="8"/>
      <c r="E52" s="8"/>
      <c r="F52" s="8"/>
      <c r="G52" s="39">
        <v>0</v>
      </c>
      <c r="H52" s="52"/>
    </row>
    <row r="53" spans="1:8" ht="12.95" customHeight="1">
      <c r="A53" s="28" t="s">
        <v>45</v>
      </c>
      <c r="B53" s="8" t="s">
        <v>61</v>
      </c>
      <c r="C53" s="8"/>
      <c r="D53" s="8"/>
      <c r="E53" s="8"/>
      <c r="F53" s="8"/>
      <c r="G53" s="39">
        <v>2.25</v>
      </c>
      <c r="H53" s="52"/>
    </row>
    <row r="54" spans="1:8" ht="12.95" customHeight="1">
      <c r="A54" s="28" t="s">
        <v>47</v>
      </c>
      <c r="B54" s="8" t="s">
        <v>62</v>
      </c>
      <c r="C54" s="8"/>
      <c r="D54" s="8"/>
      <c r="E54" s="8"/>
      <c r="F54" s="8"/>
      <c r="G54" s="50">
        <v>75</v>
      </c>
      <c r="H54" s="52"/>
    </row>
    <row r="55" spans="1:7" ht="15" customHeight="1">
      <c r="A55" s="42"/>
      <c r="B55" s="43" t="s">
        <v>63</v>
      </c>
      <c r="C55" s="43"/>
      <c r="D55" s="43"/>
      <c r="E55" s="43"/>
      <c r="F55" s="43"/>
      <c r="G55" s="44">
        <f>SUM(G49:G54)</f>
        <v>427.05</v>
      </c>
    </row>
    <row r="56" ht="9.95" customHeight="1">
      <c r="A56" s="30"/>
    </row>
    <row r="57" spans="1:8" ht="22.5" customHeight="1">
      <c r="A57" s="31" t="s">
        <v>64</v>
      </c>
      <c r="B57" s="31"/>
      <c r="C57" s="31"/>
      <c r="D57" s="31"/>
      <c r="E57" s="31"/>
      <c r="F57" s="31"/>
      <c r="G57" s="31"/>
      <c r="H57" s="51"/>
    </row>
    <row r="58" spans="1:8" ht="12.95" customHeight="1">
      <c r="A58" s="32">
        <v>3</v>
      </c>
      <c r="B58" s="43" t="s">
        <v>65</v>
      </c>
      <c r="C58" s="43"/>
      <c r="D58" s="43"/>
      <c r="E58" s="43"/>
      <c r="F58" s="43"/>
      <c r="G58" s="35" t="s">
        <v>40</v>
      </c>
      <c r="H58" s="53"/>
    </row>
    <row r="59" spans="1:11" ht="12.95" customHeight="1">
      <c r="A59" s="28" t="s">
        <v>11</v>
      </c>
      <c r="B59" s="8" t="s">
        <v>66</v>
      </c>
      <c r="C59" s="8"/>
      <c r="D59" s="8"/>
      <c r="E59" s="8"/>
      <c r="F59" s="8"/>
      <c r="G59" s="39">
        <v>19.135</v>
      </c>
      <c r="H59" s="54"/>
      <c r="K59" s="55"/>
    </row>
    <row r="60" spans="1:11" ht="12.95" customHeight="1">
      <c r="A60" s="28" t="s">
        <v>14</v>
      </c>
      <c r="B60" s="8" t="s">
        <v>67</v>
      </c>
      <c r="C60" s="8"/>
      <c r="D60" s="8"/>
      <c r="E60" s="8"/>
      <c r="F60" s="8"/>
      <c r="G60" s="39">
        <v>92.78</v>
      </c>
      <c r="H60" s="56"/>
      <c r="K60" s="55"/>
    </row>
    <row r="61" spans="1:7" ht="12.95" customHeight="1">
      <c r="A61" s="28" t="s">
        <v>17</v>
      </c>
      <c r="B61" s="8" t="s">
        <v>68</v>
      </c>
      <c r="C61" s="8"/>
      <c r="D61" s="8"/>
      <c r="E61" s="8"/>
      <c r="F61" s="8"/>
      <c r="G61" s="39">
        <v>0</v>
      </c>
    </row>
    <row r="62" spans="1:7" ht="12.95" customHeight="1">
      <c r="A62" s="28" t="s">
        <v>20</v>
      </c>
      <c r="B62" s="8" t="s">
        <v>52</v>
      </c>
      <c r="C62" s="8"/>
      <c r="D62" s="8"/>
      <c r="E62" s="8"/>
      <c r="F62" s="8"/>
      <c r="G62" s="39">
        <v>0</v>
      </c>
    </row>
    <row r="63" spans="1:7" ht="12.95" customHeight="1">
      <c r="A63" s="42"/>
      <c r="B63" s="43" t="s">
        <v>69</v>
      </c>
      <c r="C63" s="43"/>
      <c r="D63" s="43"/>
      <c r="E63" s="43"/>
      <c r="F63" s="43"/>
      <c r="G63" s="57">
        <f>SUM(G59:G62)</f>
        <v>111.915</v>
      </c>
    </row>
    <row r="64" ht="12.75" customHeight="1">
      <c r="A64" s="30"/>
    </row>
    <row r="65" spans="1:7" s="25" customFormat="1" ht="21" customHeight="1">
      <c r="A65" s="10" t="s">
        <v>70</v>
      </c>
      <c r="B65" s="10"/>
      <c r="C65" s="10"/>
      <c r="D65" s="10"/>
      <c r="E65" s="10"/>
      <c r="F65" s="10"/>
      <c r="G65" s="10"/>
    </row>
    <row r="66" spans="1:8" s="25" customFormat="1" ht="15" customHeight="1">
      <c r="A66" s="10" t="s">
        <v>71</v>
      </c>
      <c r="B66" s="10"/>
      <c r="C66" s="10"/>
      <c r="D66" s="10"/>
      <c r="E66" s="10"/>
      <c r="F66" s="10"/>
      <c r="G66" s="10"/>
      <c r="H66" s="58"/>
    </row>
    <row r="67" ht="11.25" customHeight="1">
      <c r="A67" s="59"/>
    </row>
    <row r="68" spans="1:7" ht="12.95" customHeight="1">
      <c r="A68" s="60" t="s">
        <v>72</v>
      </c>
      <c r="B68" s="61" t="s">
        <v>73</v>
      </c>
      <c r="C68" s="61"/>
      <c r="D68" s="61"/>
      <c r="E68" s="61"/>
      <c r="F68" s="62" t="s">
        <v>74</v>
      </c>
      <c r="G68" s="61" t="s">
        <v>40</v>
      </c>
    </row>
    <row r="69" spans="1:7" ht="12.95" customHeight="1">
      <c r="A69" s="28" t="s">
        <v>11</v>
      </c>
      <c r="B69" s="8" t="s">
        <v>75</v>
      </c>
      <c r="C69" s="8"/>
      <c r="D69" s="8"/>
      <c r="E69" s="8"/>
      <c r="F69" s="63">
        <v>0.2</v>
      </c>
      <c r="G69" s="64">
        <f>ROUND($G$45*F69,2)</f>
        <v>176</v>
      </c>
    </row>
    <row r="70" spans="1:7" ht="12.95" customHeight="1">
      <c r="A70" s="28" t="s">
        <v>14</v>
      </c>
      <c r="B70" s="8" t="s">
        <v>76</v>
      </c>
      <c r="C70" s="8"/>
      <c r="D70" s="8"/>
      <c r="E70" s="8"/>
      <c r="F70" s="63">
        <v>0.015</v>
      </c>
      <c r="G70" s="64">
        <f>ROUND($G$45*F70,2)</f>
        <v>13.2</v>
      </c>
    </row>
    <row r="71" spans="1:7" ht="12.95" customHeight="1">
      <c r="A71" s="28" t="s">
        <v>17</v>
      </c>
      <c r="B71" s="8" t="s">
        <v>77</v>
      </c>
      <c r="C71" s="8"/>
      <c r="D71" s="8"/>
      <c r="E71" s="8"/>
      <c r="F71" s="63">
        <v>0.01</v>
      </c>
      <c r="G71" s="64">
        <f>ROUND($G$45*F71,2)</f>
        <v>8.8</v>
      </c>
    </row>
    <row r="72" spans="1:7" ht="12.95" customHeight="1">
      <c r="A72" s="28" t="s">
        <v>20</v>
      </c>
      <c r="B72" s="8" t="s">
        <v>78</v>
      </c>
      <c r="C72" s="8"/>
      <c r="D72" s="8"/>
      <c r="E72" s="8"/>
      <c r="F72" s="63">
        <v>0.002</v>
      </c>
      <c r="G72" s="64">
        <f>ROUND($G$45*F72,2)</f>
        <v>1.76</v>
      </c>
    </row>
    <row r="73" spans="1:7" ht="12.95" customHeight="1">
      <c r="A73" s="28" t="s">
        <v>45</v>
      </c>
      <c r="B73" s="8" t="s">
        <v>79</v>
      </c>
      <c r="C73" s="8"/>
      <c r="D73" s="8"/>
      <c r="E73" s="8"/>
      <c r="F73" s="63">
        <v>0.025</v>
      </c>
      <c r="G73" s="64">
        <f>ROUND($G$45*F73,2)</f>
        <v>22</v>
      </c>
    </row>
    <row r="74" spans="1:7" ht="12.95" customHeight="1">
      <c r="A74" s="28" t="s">
        <v>47</v>
      </c>
      <c r="B74" s="8" t="s">
        <v>80</v>
      </c>
      <c r="C74" s="8"/>
      <c r="D74" s="8"/>
      <c r="E74" s="8"/>
      <c r="F74" s="63">
        <v>0.08</v>
      </c>
      <c r="G74" s="64">
        <f>ROUND($G$45*F74,2)</f>
        <v>70.4</v>
      </c>
    </row>
    <row r="75" spans="1:7" s="25" customFormat="1" ht="12.95" customHeight="1">
      <c r="A75" s="28" t="s">
        <v>49</v>
      </c>
      <c r="B75" s="8" t="s">
        <v>81</v>
      </c>
      <c r="C75" s="8"/>
      <c r="D75" s="8"/>
      <c r="E75" s="8"/>
      <c r="F75" s="63">
        <v>0.015</v>
      </c>
      <c r="G75" s="65">
        <f>ROUND($G$45*F75,2)</f>
        <v>13.2</v>
      </c>
    </row>
    <row r="76" spans="1:7" ht="12.95" customHeight="1">
      <c r="A76" s="66" t="s">
        <v>51</v>
      </c>
      <c r="B76" s="67" t="s">
        <v>82</v>
      </c>
      <c r="C76" s="67"/>
      <c r="D76" s="67"/>
      <c r="E76" s="67"/>
      <c r="F76" s="63">
        <v>0.006</v>
      </c>
      <c r="G76" s="64">
        <f>ROUND($G$45*F76,2)</f>
        <v>5.28</v>
      </c>
    </row>
    <row r="77" spans="1:7" ht="12.95" customHeight="1">
      <c r="A77" s="32" t="s">
        <v>83</v>
      </c>
      <c r="B77" s="32"/>
      <c r="C77" s="32"/>
      <c r="D77" s="32"/>
      <c r="E77" s="32"/>
      <c r="F77" s="68" t="s">
        <f>SUM(F69:F76)</f>
        <v>333</v>
      </c>
      <c r="G77" s="69">
        <f>ROUND(SUM(G69:G76),2)</f>
        <v>310.64</v>
      </c>
    </row>
    <row r="78" ht="15" customHeight="1">
      <c r="A78" s="30"/>
    </row>
    <row r="79" spans="1:7" ht="15" customHeight="1">
      <c r="A79" s="31" t="s">
        <v>84</v>
      </c>
      <c r="B79" s="31"/>
      <c r="C79" s="31"/>
      <c r="D79" s="31"/>
      <c r="E79" s="31"/>
      <c r="F79" s="31"/>
      <c r="G79" s="31"/>
    </row>
    <row r="80" ht="9.75" customHeight="1">
      <c r="A80" s="30"/>
    </row>
    <row r="81" spans="1:8" ht="12.95" customHeight="1">
      <c r="A81" s="60" t="s">
        <v>85</v>
      </c>
      <c r="B81" s="70" t="s">
        <v>86</v>
      </c>
      <c r="C81" s="70"/>
      <c r="D81" s="70"/>
      <c r="E81" s="70"/>
      <c r="F81" s="70"/>
      <c r="G81" s="71" t="s">
        <v>40</v>
      </c>
      <c r="H81" s="72" t="s">
        <v>74</v>
      </c>
    </row>
    <row r="82" spans="1:8" ht="12.95" customHeight="1">
      <c r="A82" s="28" t="s">
        <v>11</v>
      </c>
      <c r="B82" s="8" t="s">
        <v>87</v>
      </c>
      <c r="C82" s="8"/>
      <c r="D82" s="8"/>
      <c r="E82" s="8"/>
      <c r="F82" s="8"/>
      <c r="G82" s="47">
        <f>ROUND($G$45*H82,2)</f>
        <v>73.3</v>
      </c>
      <c r="H82" s="73">
        <v>0.0833</v>
      </c>
    </row>
    <row r="83" spans="1:8" ht="12.95" customHeight="1">
      <c r="A83" s="66" t="s">
        <v>14</v>
      </c>
      <c r="B83" s="67" t="s">
        <v>88</v>
      </c>
      <c r="C83" s="67"/>
      <c r="D83" s="67"/>
      <c r="E83" s="67"/>
      <c r="F83" s="67"/>
      <c r="G83" s="47">
        <f>ROUND($G$45*H83,2)</f>
        <v>24.46</v>
      </c>
      <c r="H83" s="73">
        <v>0.0278</v>
      </c>
    </row>
    <row r="84" spans="1:8" ht="12.95" customHeight="1">
      <c r="A84" s="74" t="s">
        <v>89</v>
      </c>
      <c r="B84" s="74"/>
      <c r="C84" s="74"/>
      <c r="D84" s="74"/>
      <c r="E84" s="74"/>
      <c r="F84" s="74"/>
      <c r="G84" s="75">
        <f>G82+G83</f>
        <v>97.76</v>
      </c>
      <c r="H84" s="73" t="s">
        <f>H82+H83</f>
        <v>334</v>
      </c>
    </row>
    <row r="85" spans="1:8" s="25" customFormat="1" ht="12.95" customHeight="1">
      <c r="A85" s="76" t="s">
        <v>17</v>
      </c>
      <c r="B85" s="17" t="s">
        <v>90</v>
      </c>
      <c r="C85" s="17"/>
      <c r="D85" s="17"/>
      <c r="E85" s="17"/>
      <c r="F85" s="17"/>
      <c r="G85" s="47">
        <f>ROUND($G$45*H85,2)</f>
        <v>34.51</v>
      </c>
      <c r="H85" s="73">
        <f>F77*H84</f>
        <v>0.0392183</v>
      </c>
    </row>
    <row r="86" spans="1:8" ht="12.95" customHeight="1">
      <c r="A86" s="21" t="s">
        <v>83</v>
      </c>
      <c r="B86" s="21"/>
      <c r="C86" s="21"/>
      <c r="D86" s="21"/>
      <c r="E86" s="21"/>
      <c r="F86" s="21"/>
      <c r="G86" s="77">
        <f>G84+G85</f>
        <v>132.27</v>
      </c>
      <c r="H86" s="73" t="s">
        <f>H84+H85</f>
        <v>335</v>
      </c>
    </row>
    <row r="87" spans="1:8" ht="15" customHeight="1">
      <c r="A87" s="30"/>
      <c r="H87" s="72"/>
    </row>
    <row r="88" spans="1:8" ht="15" customHeight="1">
      <c r="A88" s="31" t="s">
        <v>91</v>
      </c>
      <c r="B88" s="31"/>
      <c r="C88" s="31"/>
      <c r="D88" s="31"/>
      <c r="E88" s="31"/>
      <c r="F88" s="31"/>
      <c r="G88" s="31"/>
      <c r="H88" s="72"/>
    </row>
    <row r="89" spans="1:8" ht="9.75" customHeight="1">
      <c r="A89" s="30"/>
      <c r="H89" s="72"/>
    </row>
    <row r="90" spans="1:8" ht="12.95" customHeight="1">
      <c r="A90" s="60" t="s">
        <v>92</v>
      </c>
      <c r="B90" s="70" t="s">
        <v>93</v>
      </c>
      <c r="C90" s="70"/>
      <c r="D90" s="70"/>
      <c r="E90" s="70"/>
      <c r="F90" s="70"/>
      <c r="G90" s="71" t="s">
        <v>40</v>
      </c>
      <c r="H90" s="72" t="s">
        <v>74</v>
      </c>
    </row>
    <row r="91" spans="1:8" ht="12.95" customHeight="1">
      <c r="A91" s="28" t="s">
        <v>11</v>
      </c>
      <c r="B91" s="8" t="s">
        <v>94</v>
      </c>
      <c r="C91" s="8"/>
      <c r="D91" s="8"/>
      <c r="E91" s="8"/>
      <c r="F91" s="8"/>
      <c r="G91" s="47">
        <f>ROUND(G45*H91,2)</f>
        <v>0.62</v>
      </c>
      <c r="H91" s="73">
        <v>0.0007</v>
      </c>
    </row>
    <row r="92" spans="1:8" ht="12.95" customHeight="1">
      <c r="A92" s="66" t="s">
        <v>14</v>
      </c>
      <c r="B92" s="67" t="s">
        <v>95</v>
      </c>
      <c r="C92" s="67"/>
      <c r="D92" s="67"/>
      <c r="E92" s="67"/>
      <c r="F92" s="67"/>
      <c r="G92" s="47">
        <f>ROUND(G45*H92,2)</f>
        <v>0.26</v>
      </c>
      <c r="H92" s="73">
        <v>0.0003</v>
      </c>
    </row>
    <row r="93" spans="1:8" ht="12.95" customHeight="1">
      <c r="A93" s="21" t="s">
        <v>83</v>
      </c>
      <c r="B93" s="21"/>
      <c r="C93" s="21"/>
      <c r="D93" s="21"/>
      <c r="E93" s="21"/>
      <c r="F93" s="21"/>
      <c r="G93" s="44">
        <f>SUM(G91:G92)</f>
        <v>0.88</v>
      </c>
      <c r="H93" s="73" t="s">
        <f>H91+H92</f>
        <v>336</v>
      </c>
    </row>
    <row r="94" spans="1:8" ht="12.95" customHeight="1">
      <c r="A94" s="78"/>
      <c r="B94" s="78"/>
      <c r="C94" s="78"/>
      <c r="D94" s="78"/>
      <c r="E94" s="78"/>
      <c r="F94" s="79"/>
      <c r="G94" s="80"/>
      <c r="H94" s="73"/>
    </row>
    <row r="95" spans="1:8" ht="12.95" customHeight="1">
      <c r="A95" s="78"/>
      <c r="B95" s="78"/>
      <c r="C95" s="78"/>
      <c r="D95" s="78"/>
      <c r="E95" s="78"/>
      <c r="F95" s="79"/>
      <c r="G95" s="80"/>
      <c r="H95" s="73"/>
    </row>
    <row r="96" spans="1:8" ht="12.95" customHeight="1">
      <c r="A96" s="78"/>
      <c r="B96" s="78"/>
      <c r="C96" s="78"/>
      <c r="D96" s="78"/>
      <c r="E96" s="78"/>
      <c r="F96" s="79"/>
      <c r="G96" s="80"/>
      <c r="H96" s="73"/>
    </row>
    <row r="97" spans="1:8" ht="13.5" customHeight="1">
      <c r="A97" s="30"/>
      <c r="H97" s="72"/>
    </row>
    <row r="98" spans="1:8" ht="13.5" customHeight="1">
      <c r="A98" s="30"/>
      <c r="H98" s="72"/>
    </row>
    <row r="99" spans="1:8" ht="13.5" customHeight="1">
      <c r="A99" s="30"/>
      <c r="H99" s="72"/>
    </row>
    <row r="100" spans="1:8" ht="13.5" customHeight="1">
      <c r="A100" s="30"/>
      <c r="H100" s="72"/>
    </row>
    <row r="101" spans="1:8" ht="13.5" customHeight="1">
      <c r="A101" s="30"/>
      <c r="H101" s="72"/>
    </row>
    <row r="102" spans="1:8" ht="15" customHeight="1">
      <c r="A102" s="81" t="s">
        <v>96</v>
      </c>
      <c r="B102" s="81"/>
      <c r="C102" s="81"/>
      <c r="D102" s="81"/>
      <c r="E102" s="81"/>
      <c r="F102" s="81"/>
      <c r="G102" s="81"/>
      <c r="H102" s="72"/>
    </row>
    <row r="103" spans="1:8" ht="9.75" customHeight="1">
      <c r="A103" s="30"/>
      <c r="H103" s="72"/>
    </row>
    <row r="104" spans="1:8" ht="12.95" customHeight="1">
      <c r="A104" s="60" t="s">
        <v>97</v>
      </c>
      <c r="B104" s="70" t="s">
        <v>98</v>
      </c>
      <c r="C104" s="70"/>
      <c r="D104" s="70"/>
      <c r="E104" s="70"/>
      <c r="F104" s="70"/>
      <c r="G104" s="61" t="s">
        <v>40</v>
      </c>
      <c r="H104" s="72"/>
    </row>
    <row r="105" spans="1:8" ht="12.95" customHeight="1">
      <c r="A105" s="28" t="s">
        <v>11</v>
      </c>
      <c r="B105" s="8" t="s">
        <v>99</v>
      </c>
      <c r="C105" s="8"/>
      <c r="D105" s="8"/>
      <c r="E105" s="8"/>
      <c r="F105" s="8"/>
      <c r="G105" s="64">
        <f>ROUND($G$45*H105,2)</f>
        <v>3.7</v>
      </c>
      <c r="H105" s="82">
        <v>0.0042</v>
      </c>
    </row>
    <row r="106" spans="1:8" ht="12.95" customHeight="1">
      <c r="A106" s="28" t="s">
        <v>14</v>
      </c>
      <c r="B106" s="8" t="s">
        <v>100</v>
      </c>
      <c r="C106" s="8"/>
      <c r="D106" s="8"/>
      <c r="E106" s="8"/>
      <c r="F106" s="8"/>
      <c r="G106" s="64">
        <f>ROUND($G$45*H106,2)</f>
        <v>0.26</v>
      </c>
      <c r="H106" s="83">
        <v>0.0003</v>
      </c>
    </row>
    <row r="107" spans="1:8" ht="12.95" customHeight="1">
      <c r="A107" s="28" t="s">
        <v>17</v>
      </c>
      <c r="B107" s="8" t="s">
        <v>101</v>
      </c>
      <c r="C107" s="8"/>
      <c r="D107" s="8"/>
      <c r="E107" s="8"/>
      <c r="F107" s="8"/>
      <c r="G107" s="64">
        <f>ROUND($G$45*H107,2)</f>
        <v>1.85</v>
      </c>
      <c r="H107" s="83">
        <v>0.0021</v>
      </c>
    </row>
    <row r="108" spans="1:8" ht="12.95" customHeight="1">
      <c r="A108" s="28" t="s">
        <v>20</v>
      </c>
      <c r="B108" s="8" t="s">
        <v>102</v>
      </c>
      <c r="C108" s="8"/>
      <c r="D108" s="8"/>
      <c r="E108" s="8"/>
      <c r="F108" s="8"/>
      <c r="G108" s="64">
        <f>ROUND($G$45*H108,2)</f>
        <v>0.35</v>
      </c>
      <c r="H108" s="83">
        <v>0.0004</v>
      </c>
    </row>
    <row r="109" spans="1:8" ht="12.95" customHeight="1">
      <c r="A109" s="28" t="s">
        <v>45</v>
      </c>
      <c r="B109" s="8" t="s">
        <v>103</v>
      </c>
      <c r="C109" s="8"/>
      <c r="D109" s="8"/>
      <c r="E109" s="8"/>
      <c r="F109" s="8"/>
      <c r="G109" s="64">
        <f>ROUND($G$45*H109,2)</f>
        <v>0.12</v>
      </c>
      <c r="H109" s="83">
        <f>F77*H108</f>
        <v>0.0001412</v>
      </c>
    </row>
    <row r="110" spans="1:8" ht="12.95" customHeight="1">
      <c r="A110" s="66" t="s">
        <v>47</v>
      </c>
      <c r="B110" s="8" t="s">
        <v>104</v>
      </c>
      <c r="C110" s="8"/>
      <c r="D110" s="8"/>
      <c r="E110" s="8"/>
      <c r="F110" s="8"/>
      <c r="G110" s="64">
        <f>ROUND($G$45*H110,2)</f>
        <v>35.2</v>
      </c>
      <c r="H110" s="90">
        <v>0.04</v>
      </c>
    </row>
    <row r="111" spans="1:8" ht="12.95" customHeight="1">
      <c r="A111" s="21" t="s">
        <v>83</v>
      </c>
      <c r="B111" s="21"/>
      <c r="C111" s="21"/>
      <c r="D111" s="21"/>
      <c r="E111" s="21"/>
      <c r="F111" s="21"/>
      <c r="G111" s="85">
        <f>SUM(G105:G110)</f>
        <v>41.48</v>
      </c>
      <c r="H111" s="86" t="s">
        <f>SUM(H105:H110)</f>
        <v>337</v>
      </c>
    </row>
    <row r="112" spans="1:8" ht="13.55">
      <c r="A112" s="87"/>
      <c r="H112" s="72"/>
    </row>
    <row r="113" spans="1:8" ht="13.55">
      <c r="A113" s="88" t="s">
        <v>105</v>
      </c>
      <c r="H113" s="72"/>
    </row>
    <row r="114" spans="1:8" ht="9.75" customHeight="1">
      <c r="A114" s="30"/>
      <c r="H114" s="72"/>
    </row>
    <row r="115" spans="1:8" ht="12.95" customHeight="1">
      <c r="A115" s="60" t="s">
        <v>106</v>
      </c>
      <c r="B115" s="70" t="s">
        <v>107</v>
      </c>
      <c r="C115" s="70"/>
      <c r="D115" s="70"/>
      <c r="E115" s="70"/>
      <c r="F115" s="70"/>
      <c r="G115" s="61" t="s">
        <v>40</v>
      </c>
      <c r="H115" s="89" t="s">
        <v>74</v>
      </c>
    </row>
    <row r="116" spans="1:8" ht="12.95" customHeight="1">
      <c r="A116" s="28" t="s">
        <v>11</v>
      </c>
      <c r="B116" s="8" t="s">
        <v>108</v>
      </c>
      <c r="C116" s="8"/>
      <c r="D116" s="8"/>
      <c r="E116" s="8"/>
      <c r="F116" s="8"/>
      <c r="G116" s="64">
        <f>ROUND($G$45*H116,2)</f>
        <v>73.3</v>
      </c>
      <c r="H116" s="90">
        <v>0.0833</v>
      </c>
    </row>
    <row r="117" spans="1:8" ht="12.95" customHeight="1">
      <c r="A117" s="28" t="s">
        <v>14</v>
      </c>
      <c r="B117" s="8" t="s">
        <v>109</v>
      </c>
      <c r="C117" s="8"/>
      <c r="D117" s="8"/>
      <c r="E117" s="8"/>
      <c r="F117" s="8"/>
      <c r="G117" s="64">
        <f>ROUND($G$45*H117,2)</f>
        <v>12.23</v>
      </c>
      <c r="H117" s="90">
        <v>0.0139</v>
      </c>
    </row>
    <row r="118" spans="1:8" ht="12.95" customHeight="1">
      <c r="A118" s="28" t="s">
        <v>17</v>
      </c>
      <c r="B118" s="8" t="s">
        <v>110</v>
      </c>
      <c r="C118" s="8"/>
      <c r="D118" s="8"/>
      <c r="E118" s="8"/>
      <c r="F118" s="8"/>
      <c r="G118" s="64">
        <f>ROUND($G$45*H118,2)</f>
        <v>0.18</v>
      </c>
      <c r="H118" s="90">
        <v>0.0002</v>
      </c>
    </row>
    <row r="119" spans="1:8" ht="12.95" customHeight="1">
      <c r="A119" s="28" t="s">
        <v>20</v>
      </c>
      <c r="B119" s="8" t="s">
        <v>111</v>
      </c>
      <c r="C119" s="8"/>
      <c r="D119" s="8"/>
      <c r="E119" s="8"/>
      <c r="F119" s="8"/>
      <c r="G119" s="64">
        <f>ROUND($G$45*H119,2)</f>
        <v>2.46</v>
      </c>
      <c r="H119" s="90">
        <v>0.0028</v>
      </c>
    </row>
    <row r="120" spans="1:8" ht="12.95" customHeight="1">
      <c r="A120" s="28" t="s">
        <v>45</v>
      </c>
      <c r="B120" s="8" t="s">
        <v>112</v>
      </c>
      <c r="C120" s="8"/>
      <c r="D120" s="8"/>
      <c r="E120" s="8"/>
      <c r="F120" s="8"/>
      <c r="G120" s="64">
        <f>ROUND($G$45*H120,2)</f>
        <v>0.26</v>
      </c>
      <c r="H120" s="90">
        <v>0.0003</v>
      </c>
    </row>
    <row r="121" spans="1:8" ht="12.95" customHeight="1">
      <c r="A121" s="66" t="s">
        <v>47</v>
      </c>
      <c r="B121" s="67" t="s">
        <v>52</v>
      </c>
      <c r="C121" s="67"/>
      <c r="D121" s="67"/>
      <c r="E121" s="67"/>
      <c r="F121" s="67"/>
      <c r="G121" s="64">
        <f>G45*H121</f>
        <v>0</v>
      </c>
      <c r="H121" s="90">
        <v>0</v>
      </c>
    </row>
    <row r="122" spans="1:8" ht="12.95" customHeight="1">
      <c r="A122" s="74" t="s">
        <v>89</v>
      </c>
      <c r="B122" s="74"/>
      <c r="C122" s="74"/>
      <c r="D122" s="74"/>
      <c r="E122" s="74"/>
      <c r="F122" s="74"/>
      <c r="G122" s="91">
        <f>ROUND(SUM(G116:G121),2)</f>
        <v>88.43</v>
      </c>
      <c r="H122" s="92" t="s">
        <f>SUM(H116:H121)</f>
        <v>338</v>
      </c>
    </row>
    <row r="123" spans="1:8" ht="12.95" customHeight="1">
      <c r="A123" s="93" t="s">
        <v>49</v>
      </c>
      <c r="B123" s="8" t="s">
        <v>113</v>
      </c>
      <c r="C123" s="8"/>
      <c r="D123" s="8"/>
      <c r="E123" s="8"/>
      <c r="F123" s="8"/>
      <c r="G123" s="64">
        <f>ROUND(G45*H123,2)</f>
        <v>31.22</v>
      </c>
      <c r="H123" s="90">
        <f>F77*H122</f>
        <v>0.0354765</v>
      </c>
    </row>
    <row r="124" spans="1:8" ht="12.95" customHeight="1">
      <c r="A124" s="21" t="s">
        <v>83</v>
      </c>
      <c r="B124" s="21"/>
      <c r="C124" s="21"/>
      <c r="D124" s="21"/>
      <c r="E124" s="21"/>
      <c r="F124" s="21"/>
      <c r="G124" s="85">
        <f>SUM(G122+G123)</f>
        <v>119.65</v>
      </c>
      <c r="H124" s="94" t="s">
        <f>H122+H123</f>
        <v>339</v>
      </c>
    </row>
    <row r="125" ht="13.55">
      <c r="A125" s="30" t="s">
        <v>114</v>
      </c>
    </row>
    <row r="126" ht="13.55">
      <c r="A126" s="31" t="s">
        <v>115</v>
      </c>
    </row>
    <row r="127" ht="9.75" customHeight="1">
      <c r="A127" s="30"/>
    </row>
    <row r="128" spans="1:7" ht="15" customHeight="1">
      <c r="A128" s="95">
        <v>4</v>
      </c>
      <c r="B128" s="70" t="s">
        <v>116</v>
      </c>
      <c r="C128" s="70"/>
      <c r="D128" s="70"/>
      <c r="E128" s="70"/>
      <c r="F128" s="70"/>
      <c r="G128" s="71" t="s">
        <v>40</v>
      </c>
    </row>
    <row r="129" spans="1:7" ht="15" customHeight="1">
      <c r="A129" s="28" t="s">
        <v>72</v>
      </c>
      <c r="B129" s="8" t="s">
        <v>117</v>
      </c>
      <c r="C129" s="8"/>
      <c r="D129" s="8"/>
      <c r="E129" s="8"/>
      <c r="F129" s="8"/>
      <c r="G129" s="47">
        <f>G86</f>
        <v>132.27</v>
      </c>
    </row>
    <row r="130" spans="1:7" ht="15" customHeight="1">
      <c r="A130" s="28" t="s">
        <v>85</v>
      </c>
      <c r="B130" s="8" t="s">
        <v>73</v>
      </c>
      <c r="C130" s="8"/>
      <c r="D130" s="8"/>
      <c r="E130" s="8"/>
      <c r="F130" s="8"/>
      <c r="G130" s="47">
        <f>G77</f>
        <v>310.64</v>
      </c>
    </row>
    <row r="131" spans="1:7" ht="15" customHeight="1">
      <c r="A131" s="28" t="s">
        <v>92</v>
      </c>
      <c r="B131" s="8" t="s">
        <v>94</v>
      </c>
      <c r="C131" s="8"/>
      <c r="D131" s="8"/>
      <c r="E131" s="8"/>
      <c r="F131" s="8"/>
      <c r="G131" s="47">
        <f>G93</f>
        <v>0.88</v>
      </c>
    </row>
    <row r="132" spans="1:7" ht="15" customHeight="1">
      <c r="A132" s="28" t="s">
        <v>97</v>
      </c>
      <c r="B132" s="8" t="s">
        <v>118</v>
      </c>
      <c r="C132" s="8"/>
      <c r="D132" s="8"/>
      <c r="E132" s="8"/>
      <c r="F132" s="8"/>
      <c r="G132" s="47">
        <f>G111</f>
        <v>41.48</v>
      </c>
    </row>
    <row r="133" spans="1:8" ht="15" customHeight="1">
      <c r="A133" s="28" t="s">
        <v>106</v>
      </c>
      <c r="B133" s="8" t="s">
        <v>119</v>
      </c>
      <c r="C133" s="8"/>
      <c r="D133" s="8"/>
      <c r="E133" s="8"/>
      <c r="F133" s="8"/>
      <c r="G133" s="47">
        <f>G124</f>
        <v>119.65</v>
      </c>
      <c r="H133" s="89" t="s">
        <v>74</v>
      </c>
    </row>
    <row r="134" spans="1:8" ht="15" customHeight="1">
      <c r="A134" s="66" t="s">
        <v>120</v>
      </c>
      <c r="B134" s="8" t="s">
        <v>52</v>
      </c>
      <c r="C134" s="8"/>
      <c r="D134" s="8"/>
      <c r="E134" s="8"/>
      <c r="F134" s="8"/>
      <c r="G134" s="39">
        <v>0</v>
      </c>
      <c r="H134" s="92" t="s">
        <f>F77+H86+H93+H111+H124</f>
        <v>340</v>
      </c>
    </row>
    <row r="135" spans="1:8" ht="15" customHeight="1">
      <c r="A135" s="33" t="s">
        <v>83</v>
      </c>
      <c r="B135" s="33"/>
      <c r="C135" s="33"/>
      <c r="D135" s="33"/>
      <c r="E135" s="33"/>
      <c r="F135" s="96"/>
      <c r="G135" s="44">
        <f>ROUND(SUM(G129:G134),2)</f>
        <v>604.92</v>
      </c>
      <c r="H135" s="40"/>
    </row>
    <row r="136" spans="1:2" ht="13.55">
      <c r="A136" s="30"/>
      <c r="B136" s="97"/>
    </row>
    <row r="137" spans="1:8" ht="16.5" customHeight="1">
      <c r="A137" s="31" t="s">
        <v>121</v>
      </c>
      <c r="B137" s="31"/>
      <c r="C137" s="31"/>
      <c r="D137" s="31"/>
      <c r="E137" s="31"/>
      <c r="F137" s="31"/>
      <c r="G137" s="31"/>
      <c r="H137" s="54"/>
    </row>
    <row r="138" ht="9.75" customHeight="1">
      <c r="A138" s="30"/>
    </row>
    <row r="139" spans="1:7" ht="15" customHeight="1">
      <c r="A139" s="98" t="s">
        <v>122</v>
      </c>
      <c r="B139" s="43" t="s">
        <v>123</v>
      </c>
      <c r="C139" s="43"/>
      <c r="D139" s="43"/>
      <c r="E139" s="43"/>
      <c r="F139" s="34" t="s">
        <v>74</v>
      </c>
      <c r="G139" s="21" t="s">
        <v>40</v>
      </c>
    </row>
    <row r="140" spans="1:7" ht="15" customHeight="1">
      <c r="A140" s="28" t="s">
        <v>11</v>
      </c>
      <c r="B140" s="8" t="s">
        <v>124</v>
      </c>
      <c r="C140" s="8"/>
      <c r="D140" s="8"/>
      <c r="E140" s="8"/>
      <c r="F140" s="99">
        <v>0.01</v>
      </c>
      <c r="G140" s="64">
        <f>(G156)*F140</f>
        <v>20.23885</v>
      </c>
    </row>
    <row r="141" spans="1:7" ht="15" customHeight="1">
      <c r="A141" s="28" t="s">
        <v>14</v>
      </c>
      <c r="B141" s="8" t="s">
        <v>125</v>
      </c>
      <c r="C141" s="8"/>
      <c r="D141" s="8"/>
      <c r="E141" s="8"/>
      <c r="F141" s="99" t="s">
        <f>SUM(F142:F145)</f>
        <v>341</v>
      </c>
      <c r="G141" s="100">
        <f>(G156+G140+G146)*(F141)/0.9135</f>
        <v>195.495216371374</v>
      </c>
    </row>
    <row r="142" spans="1:7" ht="15" customHeight="1">
      <c r="A142" s="45"/>
      <c r="B142" s="8" t="s">
        <v>126</v>
      </c>
      <c r="C142" s="8"/>
      <c r="D142" s="8"/>
      <c r="E142" s="8"/>
      <c r="F142" s="99">
        <v>0.0365</v>
      </c>
      <c r="G142" s="64">
        <f>F142*G158</f>
        <v>82.49219</v>
      </c>
    </row>
    <row r="143" spans="1:7" ht="15" customHeight="1">
      <c r="A143" s="45"/>
      <c r="B143" s="8" t="s">
        <v>127</v>
      </c>
      <c r="C143" s="8"/>
      <c r="D143" s="8"/>
      <c r="E143" s="8"/>
      <c r="F143" s="99">
        <v>0</v>
      </c>
      <c r="G143" s="64">
        <f>F143*G158</f>
        <v>0</v>
      </c>
    </row>
    <row r="144" spans="1:7" ht="15" customHeight="1">
      <c r="A144" s="45"/>
      <c r="B144" s="8" t="s">
        <v>128</v>
      </c>
      <c r="C144" s="8"/>
      <c r="D144" s="8"/>
      <c r="E144" s="8"/>
      <c r="F144" s="99">
        <v>0.05</v>
      </c>
      <c r="G144" s="64">
        <f>F144*G158</f>
        <v>113.003</v>
      </c>
    </row>
    <row r="145" spans="1:7" ht="15" customHeight="1">
      <c r="A145" s="101"/>
      <c r="B145" s="67" t="s">
        <v>129</v>
      </c>
      <c r="C145" s="67"/>
      <c r="D145" s="67"/>
      <c r="E145" s="67"/>
      <c r="F145" s="99">
        <v>0</v>
      </c>
      <c r="G145" s="64">
        <f>F145*G158</f>
        <v>0</v>
      </c>
    </row>
    <row r="146" spans="1:7" ht="15" customHeight="1">
      <c r="A146" s="28" t="s">
        <v>17</v>
      </c>
      <c r="B146" s="8" t="s">
        <v>130</v>
      </c>
      <c r="C146" s="8"/>
      <c r="D146" s="8"/>
      <c r="E146" s="8"/>
      <c r="F146" s="99">
        <v>0.01</v>
      </c>
      <c r="G146" s="64">
        <f>(G156+G140)*F146</f>
        <v>20.4412385</v>
      </c>
    </row>
    <row r="147" spans="1:7" ht="15" customHeight="1">
      <c r="A147" s="43" t="s">
        <v>83</v>
      </c>
      <c r="B147" s="43"/>
      <c r="C147" s="43"/>
      <c r="D147" s="43"/>
      <c r="E147" s="43"/>
      <c r="F147" s="43"/>
      <c r="G147" s="44">
        <f>G140+G141+G146</f>
        <v>236.175304871374</v>
      </c>
    </row>
    <row r="148" ht="13.55">
      <c r="A148" s="88"/>
    </row>
    <row r="149" spans="1:7" ht="13.55">
      <c r="A149" s="31" t="s">
        <v>131</v>
      </c>
      <c r="B149" s="31"/>
      <c r="C149" s="31"/>
      <c r="D149" s="31"/>
      <c r="E149" s="31"/>
      <c r="F149" s="31"/>
      <c r="G149" s="31"/>
    </row>
    <row r="150" ht="9.75" customHeight="1">
      <c r="A150" s="30"/>
    </row>
    <row r="151" spans="1:7" ht="15" customHeight="1">
      <c r="A151" s="102"/>
      <c r="B151" s="43" t="s">
        <v>132</v>
      </c>
      <c r="C151" s="43"/>
      <c r="D151" s="43"/>
      <c r="E151" s="43"/>
      <c r="F151" s="43"/>
      <c r="G151" s="103" t="s">
        <v>133</v>
      </c>
    </row>
    <row r="152" spans="1:7" ht="15" customHeight="1">
      <c r="A152" s="104" t="s">
        <v>11</v>
      </c>
      <c r="B152" s="8" t="s">
        <v>134</v>
      </c>
      <c r="C152" s="8"/>
      <c r="D152" s="8"/>
      <c r="E152" s="8"/>
      <c r="F152" s="8"/>
      <c r="G152" s="47">
        <f>G45</f>
        <v>880</v>
      </c>
    </row>
    <row r="153" spans="1:7" ht="15" customHeight="1">
      <c r="A153" s="104" t="s">
        <v>14</v>
      </c>
      <c r="B153" s="8" t="s">
        <v>135</v>
      </c>
      <c r="C153" s="8"/>
      <c r="D153" s="8"/>
      <c r="E153" s="8"/>
      <c r="F153" s="8"/>
      <c r="G153" s="47">
        <f>G55</f>
        <v>427.05</v>
      </c>
    </row>
    <row r="154" spans="1:7" ht="15" customHeight="1">
      <c r="A154" s="104" t="s">
        <v>17</v>
      </c>
      <c r="B154" s="8" t="s">
        <v>136</v>
      </c>
      <c r="C154" s="8"/>
      <c r="D154" s="8"/>
      <c r="E154" s="8"/>
      <c r="F154" s="8"/>
      <c r="G154" s="47">
        <f>G63</f>
        <v>111.915</v>
      </c>
    </row>
    <row r="155" spans="1:7" ht="15" customHeight="1">
      <c r="A155" s="104" t="s">
        <v>20</v>
      </c>
      <c r="B155" s="8" t="s">
        <v>137</v>
      </c>
      <c r="C155" s="8"/>
      <c r="D155" s="8"/>
      <c r="E155" s="8"/>
      <c r="F155" s="8"/>
      <c r="G155" s="47">
        <f>G135</f>
        <v>604.92</v>
      </c>
    </row>
    <row r="156" spans="1:7" ht="15" customHeight="1">
      <c r="A156" s="8" t="s">
        <v>138</v>
      </c>
      <c r="B156" s="8"/>
      <c r="C156" s="8"/>
      <c r="D156" s="8"/>
      <c r="E156" s="8"/>
      <c r="F156" s="8"/>
      <c r="G156" s="47">
        <f>SUM(G152:G155)</f>
        <v>2023.885</v>
      </c>
    </row>
    <row r="157" spans="1:7" ht="15" customHeight="1">
      <c r="A157" s="104" t="s">
        <v>45</v>
      </c>
      <c r="B157" s="8" t="s">
        <v>139</v>
      </c>
      <c r="C157" s="8"/>
      <c r="D157" s="8"/>
      <c r="E157" s="8"/>
      <c r="F157" s="8"/>
      <c r="G157" s="47">
        <f>G147</f>
        <v>236.175304871374</v>
      </c>
    </row>
    <row r="158" spans="1:8" ht="15" customHeight="1">
      <c r="A158" s="43" t="s">
        <v>140</v>
      </c>
      <c r="B158" s="43"/>
      <c r="C158" s="43"/>
      <c r="D158" s="43"/>
      <c r="E158" s="43"/>
      <c r="F158" s="43"/>
      <c r="G158" s="44">
        <f>ROUND(SUM(G156:G157),2)</f>
        <v>2260.06</v>
      </c>
      <c r="H158" s="55"/>
    </row>
    <row r="159" ht="6.75" customHeight="1"/>
    <row r="160" spans="1:7" ht="25.5" customHeight="1">
      <c r="A160" s="105" t="s">
        <v>141</v>
      </c>
      <c r="B160" s="105"/>
      <c r="C160" s="105"/>
      <c r="D160" s="105"/>
      <c r="E160" s="105"/>
      <c r="F160" s="105"/>
      <c r="G160" s="105"/>
    </row>
    <row r="161" spans="1:7" ht="38.25" customHeight="1">
      <c r="A161" s="106" t="s">
        <v>23</v>
      </c>
      <c r="B161" s="106"/>
      <c r="C161" s="106" t="s">
        <v>142</v>
      </c>
      <c r="D161" s="106" t="s">
        <v>143</v>
      </c>
      <c r="E161" s="106" t="s">
        <v>144</v>
      </c>
      <c r="F161" s="107" t="s">
        <v>145</v>
      </c>
      <c r="G161" s="106" t="s">
        <v>146</v>
      </c>
    </row>
    <row r="162" spans="1:8" ht="12.75" customHeight="1">
      <c r="A162" s="108" t="s">
        <v>147</v>
      </c>
      <c r="B162" s="108"/>
      <c r="C162" s="108" t="s">
        <v>148</v>
      </c>
      <c r="D162" s="108" t="s">
        <v>149</v>
      </c>
      <c r="E162" s="108" t="s">
        <v>150</v>
      </c>
      <c r="F162" s="109" t="s">
        <v>151</v>
      </c>
      <c r="G162" s="108" t="s">
        <v>152</v>
      </c>
      <c r="H162" s="110"/>
    </row>
    <row r="163" spans="1:7" ht="12.75" customHeight="1">
      <c r="A163" s="111" t="s">
        <v>181</v>
      </c>
      <c r="B163" s="111"/>
      <c r="C163" s="112">
        <f>G158</f>
        <v>2260.06</v>
      </c>
      <c r="D163" s="113">
        <v>1</v>
      </c>
      <c r="E163" s="112">
        <f>C163*D163</f>
        <v>2260.06</v>
      </c>
      <c r="F163" s="114">
        <v>1</v>
      </c>
      <c r="G163" s="112">
        <f>E163*F163</f>
        <v>2260.06</v>
      </c>
    </row>
    <row r="164" spans="1:7" ht="12.75" customHeight="1">
      <c r="A164" s="115" t="s">
        <v>154</v>
      </c>
      <c r="B164" s="115"/>
      <c r="C164" s="112">
        <v>0</v>
      </c>
      <c r="D164" s="113"/>
      <c r="E164" s="112">
        <f>C164*D164</f>
        <v>0</v>
      </c>
      <c r="F164" s="114"/>
      <c r="G164" s="112">
        <f>E164*F164</f>
        <v>0</v>
      </c>
    </row>
    <row r="165" spans="1:7" ht="12.75" customHeight="1">
      <c r="A165" s="115" t="s">
        <v>155</v>
      </c>
      <c r="B165" s="115"/>
      <c r="C165" s="116">
        <v>0</v>
      </c>
      <c r="D165" s="113"/>
      <c r="E165" s="112">
        <f>C165*D165</f>
        <v>0</v>
      </c>
      <c r="F165" s="114"/>
      <c r="G165" s="112">
        <f>E165*F165</f>
        <v>0</v>
      </c>
    </row>
    <row r="166" spans="1:7" ht="12.75" customHeight="1">
      <c r="A166" s="117" t="s">
        <v>156</v>
      </c>
      <c r="B166" s="117"/>
      <c r="C166" s="117"/>
      <c r="D166" s="117"/>
      <c r="E166" s="117"/>
      <c r="F166" s="117"/>
      <c r="G166" s="118">
        <f>SUM(G163:G165)</f>
        <v>2260.06</v>
      </c>
    </row>
    <row r="167" spans="1:7" ht="13.55">
      <c r="A167" s="119"/>
      <c r="B167" s="119"/>
      <c r="C167" s="119"/>
      <c r="D167" s="119"/>
      <c r="E167" s="119"/>
      <c r="F167" s="120"/>
      <c r="G167" s="121"/>
    </row>
    <row r="168" spans="1:7" ht="13.55">
      <c r="A168" s="122" t="s">
        <v>157</v>
      </c>
      <c r="B168" s="122"/>
      <c r="C168" s="122"/>
      <c r="D168" s="122"/>
      <c r="E168" s="122"/>
      <c r="F168" s="122"/>
      <c r="G168" s="122"/>
    </row>
    <row r="169" spans="1:7" ht="12.75" customHeight="1">
      <c r="A169" s="123" t="s">
        <v>158</v>
      </c>
      <c r="B169" s="123"/>
      <c r="C169" s="123"/>
      <c r="D169" s="123"/>
      <c r="E169" s="123"/>
      <c r="F169" s="123"/>
      <c r="G169" s="123"/>
    </row>
    <row r="170" spans="1:7" ht="12.75" customHeight="1">
      <c r="A170" s="124"/>
      <c r="B170" s="125" t="s">
        <v>159</v>
      </c>
      <c r="C170" s="125"/>
      <c r="D170" s="125"/>
      <c r="E170" s="125"/>
      <c r="F170" s="126" t="s">
        <v>160</v>
      </c>
      <c r="G170" s="126"/>
    </row>
    <row r="171" spans="1:7" ht="12.75" customHeight="1">
      <c r="A171" s="124" t="s">
        <v>11</v>
      </c>
      <c r="B171" s="127" t="s">
        <v>161</v>
      </c>
      <c r="C171" s="127"/>
      <c r="D171" s="127"/>
      <c r="E171" s="127"/>
      <c r="F171" s="128">
        <f>G158</f>
        <v>2260.06</v>
      </c>
      <c r="G171" s="128"/>
    </row>
    <row r="172" spans="1:7" ht="12.75" customHeight="1">
      <c r="A172" s="124" t="s">
        <v>14</v>
      </c>
      <c r="B172" s="127" t="s">
        <v>162</v>
      </c>
      <c r="C172" s="127"/>
      <c r="D172" s="127"/>
      <c r="E172" s="127"/>
      <c r="F172" s="128">
        <f>ROUND(G166,2)</f>
        <v>2260.06</v>
      </c>
      <c r="G172" s="128"/>
    </row>
    <row r="173" spans="1:7" ht="12.75" customHeight="1">
      <c r="A173" s="124" t="s">
        <v>17</v>
      </c>
      <c r="B173" s="127" t="s">
        <v>163</v>
      </c>
      <c r="C173" s="127"/>
      <c r="D173" s="127"/>
      <c r="E173" s="127"/>
      <c r="F173" s="128">
        <f>F172*12</f>
        <v>27120.72</v>
      </c>
      <c r="G173" s="128"/>
    </row>
    <row r="174" ht="12.75"/>
    <row r="175" ht="12.75">
      <c r="A175" s="129" t="s">
        <v>164</v>
      </c>
    </row>
    <row r="176" ht="12.75"/>
    <row r="177" ht="12.75"/>
    <row r="178" ht="21" customHeight="1"/>
  </sheetData>
  <mergeCells count="143">
    <mergeCell ref="A1:G1"/>
    <mergeCell ref="A2:G2"/>
    <mergeCell ref="A3:G3"/>
    <mergeCell ref="A4:G4"/>
    <mergeCell ref="A8:G8"/>
    <mergeCell ref="A9:G9"/>
    <mergeCell ref="A10:E10"/>
    <mergeCell ref="F10:G10"/>
    <mergeCell ref="A11:E11"/>
    <mergeCell ref="F11:G11"/>
    <mergeCell ref="A12:C12"/>
    <mergeCell ref="A14:G14"/>
    <mergeCell ref="B16:F16"/>
    <mergeCell ref="B17:F17"/>
    <mergeCell ref="B18:F18"/>
    <mergeCell ref="B19:F19"/>
    <mergeCell ref="A21:G21"/>
    <mergeCell ref="A23:B23"/>
    <mergeCell ref="C23:D23"/>
    <mergeCell ref="E23:G23"/>
    <mergeCell ref="A24:B24"/>
    <mergeCell ref="C24:D24"/>
    <mergeCell ref="E24:G24"/>
    <mergeCell ref="A26:G26"/>
    <mergeCell ref="A27:G27"/>
    <mergeCell ref="A29:G29"/>
    <mergeCell ref="B30:F30"/>
    <mergeCell ref="B31:F31"/>
    <mergeCell ref="B32:F32"/>
    <mergeCell ref="B33:F33"/>
    <mergeCell ref="A35:G35"/>
    <mergeCell ref="B36:E36"/>
    <mergeCell ref="B37:E37"/>
    <mergeCell ref="B38:E38"/>
    <mergeCell ref="B39:E39"/>
    <mergeCell ref="B40:E40"/>
    <mergeCell ref="B41:E41"/>
    <mergeCell ref="B42:E42"/>
    <mergeCell ref="B43:E43"/>
    <mergeCell ref="B44:E44"/>
    <mergeCell ref="B45:F45"/>
    <mergeCell ref="A47:G47"/>
    <mergeCell ref="B48:F48"/>
    <mergeCell ref="C49:F49"/>
    <mergeCell ref="B51:F51"/>
    <mergeCell ref="B52:F52"/>
    <mergeCell ref="B53:F53"/>
    <mergeCell ref="B54:F54"/>
    <mergeCell ref="B55:F55"/>
    <mergeCell ref="A57:G57"/>
    <mergeCell ref="B58:F58"/>
    <mergeCell ref="B59:F59"/>
    <mergeCell ref="B60:F60"/>
    <mergeCell ref="B61:F61"/>
    <mergeCell ref="B62:F62"/>
    <mergeCell ref="B63:F63"/>
    <mergeCell ref="A65:G65"/>
    <mergeCell ref="A66:G66"/>
    <mergeCell ref="B68:E68"/>
    <mergeCell ref="B69:E69"/>
    <mergeCell ref="B70:E70"/>
    <mergeCell ref="B71:E71"/>
    <mergeCell ref="B72:E72"/>
    <mergeCell ref="B73:E73"/>
    <mergeCell ref="B74:E74"/>
    <mergeCell ref="B75:E75"/>
    <mergeCell ref="B76:E76"/>
    <mergeCell ref="A77:E77"/>
    <mergeCell ref="A79:G79"/>
    <mergeCell ref="B81:F81"/>
    <mergeCell ref="B82:F82"/>
    <mergeCell ref="B83:F83"/>
    <mergeCell ref="A84:F84"/>
    <mergeCell ref="B85:F85"/>
    <mergeCell ref="A86:F86"/>
    <mergeCell ref="A88:G88"/>
    <mergeCell ref="B90:F90"/>
    <mergeCell ref="B91:F91"/>
    <mergeCell ref="B92:F92"/>
    <mergeCell ref="A93:F93"/>
    <mergeCell ref="A102:G102"/>
    <mergeCell ref="B104:F104"/>
    <mergeCell ref="B105:F105"/>
    <mergeCell ref="B106:F106"/>
    <mergeCell ref="B107:F107"/>
    <mergeCell ref="B108:F108"/>
    <mergeCell ref="B109:F109"/>
    <mergeCell ref="B110:F110"/>
    <mergeCell ref="A111:F111"/>
    <mergeCell ref="B115:F115"/>
    <mergeCell ref="B116:F116"/>
    <mergeCell ref="B117:F117"/>
    <mergeCell ref="B118:F118"/>
    <mergeCell ref="B119:F119"/>
    <mergeCell ref="B120:F120"/>
    <mergeCell ref="B121:F121"/>
    <mergeCell ref="A122:F122"/>
    <mergeCell ref="B123:F123"/>
    <mergeCell ref="A124:F124"/>
    <mergeCell ref="B128:F128"/>
    <mergeCell ref="B129:F129"/>
    <mergeCell ref="B130:F130"/>
    <mergeCell ref="B131:F131"/>
    <mergeCell ref="B132:F132"/>
    <mergeCell ref="B133:F133"/>
    <mergeCell ref="B134:F134"/>
    <mergeCell ref="A135:E135"/>
    <mergeCell ref="A137:G137"/>
    <mergeCell ref="B139:E139"/>
    <mergeCell ref="B140:E140"/>
    <mergeCell ref="B141:E141"/>
    <mergeCell ref="B142:E142"/>
    <mergeCell ref="B143:E143"/>
    <mergeCell ref="B144:E144"/>
    <mergeCell ref="B145:E145"/>
    <mergeCell ref="B146:E146"/>
    <mergeCell ref="A147:F147"/>
    <mergeCell ref="A149:G149"/>
    <mergeCell ref="B151:F151"/>
    <mergeCell ref="B152:F152"/>
    <mergeCell ref="B153:F153"/>
    <mergeCell ref="B154:F154"/>
    <mergeCell ref="B155:F155"/>
    <mergeCell ref="A156:F156"/>
    <mergeCell ref="B157:F157"/>
    <mergeCell ref="A158:F158"/>
    <mergeCell ref="A160:G160"/>
    <mergeCell ref="A161:B161"/>
    <mergeCell ref="A162:B162"/>
    <mergeCell ref="A163:B163"/>
    <mergeCell ref="A164:B164"/>
    <mergeCell ref="A165:B165"/>
    <mergeCell ref="A166:F166"/>
    <mergeCell ref="A168:G168"/>
    <mergeCell ref="A169:G169"/>
    <mergeCell ref="B170:E170"/>
    <mergeCell ref="F170:G170"/>
    <mergeCell ref="B171:E171"/>
    <mergeCell ref="F171:G171"/>
    <mergeCell ref="B172:E172"/>
    <mergeCell ref="F172:G172"/>
    <mergeCell ref="B173:E173"/>
    <mergeCell ref="F173:G173"/>
  </mergeCells>
  <printOptions horizontalCentered="1"/>
  <pageMargins left="0.7875" right="0.39375" top="0.275694444444444" bottom="0.0784722222222222" header="0.511805555555555" footer="0.511805555555555"/>
  <pageSetup horizontalDpi="300" verticalDpi="300" orientation="portrait" paperSize="9" scale="58" copies="1"/>
  <rowBreaks count="1" manualBreakCount="1">
    <brk id="97" max="255" man="1"/>
  </rowBreaks>
  <drawing r:id="rId1"/>
</worksheet>
</file>

<file path=xl/worksheets/sheet6.xml><?xml version="1.0" encoding="utf-8"?>
<worksheet xmlns="http://schemas.openxmlformats.org/spreadsheetml/2006/main" xmlns:r="http://schemas.openxmlformats.org/officeDocument/2006/relationships">
  <dimension ref="A1:K175"/>
  <sheetViews>
    <sheetView view="pageBreakPreview" zoomScale="125" zoomScaleSheetLayoutView="125" zoomScalePageLayoutView="125" workbookViewId="0" topLeftCell="A142">
      <selection activeCell="G166" sqref="G166"/>
    </sheetView>
  </sheetViews>
  <sheetFormatPr defaultColWidth="9.140625" defaultRowHeight="12.75"/>
  <cols>
    <col min="1" max="1" width="15.8515625" style="1" customWidth="1"/>
    <col min="2" max="2" width="20.8515625" style="1" customWidth="1"/>
    <col min="3" max="3" width="20.8515625" style="2" customWidth="1"/>
    <col min="4" max="4" width="20.140625" style="2" customWidth="1"/>
    <col min="5" max="5" width="16.8515625" style="2" customWidth="1"/>
    <col min="6" max="6" width="15.8515625" style="3" customWidth="1"/>
    <col min="7" max="7" width="22.00390625" style="2" customWidth="1"/>
    <col min="8" max="8" width="10.8515625" style="0" customWidth="1"/>
    <col min="9" max="9" width="10.57421875" style="0" customWidth="1"/>
    <col min="10" max="10" width="8.7109375" style="0" customWidth="1"/>
    <col min="11" max="11" width="13.00390625" style="0" customWidth="1"/>
    <col min="12" max="257" width="8.7109375" style="0" customWidth="1"/>
  </cols>
  <sheetData>
    <row r="1" spans="1:7" ht="12.75">
      <c r="A1" s="4" t="s">
        <v>0</v>
      </c>
      <c r="B1" s="4"/>
      <c r="C1" s="4"/>
      <c r="D1" s="4"/>
      <c r="E1" s="4"/>
      <c r="F1" s="4"/>
      <c r="G1" s="4"/>
    </row>
    <row r="2" spans="1:7" ht="12.75">
      <c r="A2" s="4" t="s">
        <v>1</v>
      </c>
      <c r="B2" s="4"/>
      <c r="C2" s="4"/>
      <c r="D2" s="4"/>
      <c r="E2" s="4"/>
      <c r="F2" s="4"/>
      <c r="G2" s="4"/>
    </row>
    <row r="3" spans="1:7" ht="12.75">
      <c r="A3" s="4" t="s">
        <v>2</v>
      </c>
      <c r="B3" s="4"/>
      <c r="C3" s="4"/>
      <c r="D3" s="4"/>
      <c r="E3" s="4"/>
      <c r="F3" s="4"/>
      <c r="G3" s="4"/>
    </row>
    <row r="4" spans="1:7" ht="12.75">
      <c r="A4" s="4" t="s">
        <v>3</v>
      </c>
      <c r="B4" s="4"/>
      <c r="C4" s="4"/>
      <c r="D4" s="4"/>
      <c r="E4" s="4"/>
      <c r="F4" s="4"/>
      <c r="G4" s="4"/>
    </row>
    <row r="5" ht="12.75"/>
    <row r="6" ht="12.75"/>
    <row r="8" spans="1:7" s="6" customFormat="1" ht="48.75" customHeight="1">
      <c r="A8" s="5" t="s">
        <v>170</v>
      </c>
      <c r="B8" s="5"/>
      <c r="C8" s="5"/>
      <c r="D8" s="5"/>
      <c r="E8" s="5"/>
      <c r="F8" s="5"/>
      <c r="G8" s="5"/>
    </row>
    <row r="9" spans="1:7" s="6" customFormat="1" ht="12.75" customHeight="1">
      <c r="A9" s="7"/>
      <c r="B9" s="7"/>
      <c r="C9" s="7"/>
      <c r="D9" s="7"/>
      <c r="E9" s="7"/>
      <c r="F9" s="7"/>
      <c r="G9" s="7"/>
    </row>
    <row r="10" spans="1:7" ht="13.5" customHeight="1">
      <c r="A10" s="8" t="s">
        <v>5</v>
      </c>
      <c r="B10" s="8"/>
      <c r="C10" s="8"/>
      <c r="D10" s="8"/>
      <c r="E10" s="8"/>
      <c r="F10" s="9" t="s">
        <v>6</v>
      </c>
      <c r="G10" s="9"/>
    </row>
    <row r="11" spans="1:7" ht="13.5" customHeight="1">
      <c r="A11" s="8" t="s">
        <v>7</v>
      </c>
      <c r="B11" s="8"/>
      <c r="C11" s="8"/>
      <c r="D11" s="8"/>
      <c r="E11" s="8"/>
      <c r="F11" s="9" t="s">
        <v>8</v>
      </c>
      <c r="G11" s="9"/>
    </row>
    <row r="12" spans="1:7" s="6" customFormat="1" ht="18.75" customHeight="1">
      <c r="A12" s="10" t="s">
        <v>9</v>
      </c>
      <c r="B12" s="10"/>
      <c r="C12" s="10"/>
      <c r="D12" s="11"/>
      <c r="E12" s="11"/>
      <c r="F12" s="12"/>
      <c r="G12" s="11"/>
    </row>
    <row r="13" spans="1:7" s="6" customFormat="1" ht="8.25" customHeight="1">
      <c r="A13" s="13"/>
      <c r="B13" s="14"/>
      <c r="C13" s="11"/>
      <c r="D13" s="11"/>
      <c r="E13" s="11"/>
      <c r="F13" s="12"/>
      <c r="G13" s="11"/>
    </row>
    <row r="14" spans="1:7" s="6" customFormat="1" ht="54" customHeight="1">
      <c r="A14" s="15" t="s">
        <v>10</v>
      </c>
      <c r="B14" s="15"/>
      <c r="C14" s="15"/>
      <c r="D14" s="15"/>
      <c r="E14" s="15"/>
      <c r="F14" s="15"/>
      <c r="G14" s="15"/>
    </row>
    <row r="15" spans="1:7" s="6" customFormat="1" ht="9" customHeight="1">
      <c r="A15" s="13"/>
      <c r="B15" s="14"/>
      <c r="C15" s="11"/>
      <c r="D15" s="11"/>
      <c r="E15" s="11"/>
      <c r="F15" s="12"/>
      <c r="G15" s="11"/>
    </row>
    <row r="16" spans="1:7" s="6" customFormat="1" ht="12.95" customHeight="1">
      <c r="A16" s="16" t="s">
        <v>11</v>
      </c>
      <c r="B16" s="17" t="s">
        <v>12</v>
      </c>
      <c r="C16" s="17"/>
      <c r="D16" s="17"/>
      <c r="E16" s="17"/>
      <c r="F16" s="17"/>
      <c r="G16" s="18" t="s">
        <v>13</v>
      </c>
    </row>
    <row r="17" spans="1:7" s="19" customFormat="1" ht="12.95" customHeight="1">
      <c r="A17" s="16" t="s">
        <v>14</v>
      </c>
      <c r="B17" s="17" t="s">
        <v>15</v>
      </c>
      <c r="C17" s="17"/>
      <c r="D17" s="17"/>
      <c r="E17" s="17"/>
      <c r="F17" s="17"/>
      <c r="G17" s="18" t="s">
        <v>16</v>
      </c>
    </row>
    <row r="18" spans="1:7" s="19" customFormat="1" ht="12.95" customHeight="1">
      <c r="A18" s="16" t="s">
        <v>17</v>
      </c>
      <c r="B18" s="17" t="s">
        <v>18</v>
      </c>
      <c r="C18" s="17"/>
      <c r="D18" s="17"/>
      <c r="E18" s="17"/>
      <c r="F18" s="17"/>
      <c r="G18" s="18" t="s">
        <v>19</v>
      </c>
    </row>
    <row r="19" spans="1:7" s="19" customFormat="1" ht="12.95" customHeight="1">
      <c r="A19" s="16" t="s">
        <v>20</v>
      </c>
      <c r="B19" s="17" t="s">
        <v>21</v>
      </c>
      <c r="C19" s="17"/>
      <c r="D19" s="17"/>
      <c r="E19" s="17"/>
      <c r="F19" s="17"/>
      <c r="G19" s="20">
        <v>12</v>
      </c>
    </row>
    <row r="20" spans="1:7" s="6" customFormat="1" ht="15" customHeight="1">
      <c r="A20" s="13"/>
      <c r="B20" s="14"/>
      <c r="C20" s="11"/>
      <c r="D20" s="11"/>
      <c r="E20" s="11"/>
      <c r="F20" s="12"/>
      <c r="G20" s="11"/>
    </row>
    <row r="21" spans="1:7" s="6" customFormat="1" ht="12.95" customHeight="1">
      <c r="A21" s="7" t="s">
        <v>22</v>
      </c>
      <c r="B21" s="7"/>
      <c r="C21" s="7"/>
      <c r="D21" s="7"/>
      <c r="E21" s="7"/>
      <c r="F21" s="7"/>
      <c r="G21" s="7"/>
    </row>
    <row r="22" spans="1:7" s="6" customFormat="1" ht="12.95" customHeight="1">
      <c r="A22" s="13"/>
      <c r="B22" s="14"/>
      <c r="C22" s="11"/>
      <c r="D22" s="11"/>
      <c r="E22" s="11"/>
      <c r="F22" s="12"/>
      <c r="G22" s="11"/>
    </row>
    <row r="23" spans="1:7" s="6" customFormat="1" ht="27" customHeight="1">
      <c r="A23" s="21" t="s">
        <v>23</v>
      </c>
      <c r="B23" s="21"/>
      <c r="C23" s="21" t="s">
        <v>24</v>
      </c>
      <c r="D23" s="21"/>
      <c r="E23" s="21" t="s">
        <v>25</v>
      </c>
      <c r="F23" s="21"/>
      <c r="G23" s="21"/>
    </row>
    <row r="24" spans="1:7" s="6" customFormat="1" ht="13.5" customHeight="1">
      <c r="A24" s="22" t="s">
        <v>182</v>
      </c>
      <c r="B24" s="22"/>
      <c r="C24" s="22" t="s">
        <v>165</v>
      </c>
      <c r="D24" s="22"/>
      <c r="E24" s="131">
        <v>1</v>
      </c>
      <c r="F24" s="131"/>
      <c r="G24" s="131"/>
    </row>
    <row r="25" spans="1:7" s="6" customFormat="1" ht="13.55">
      <c r="A25" s="13"/>
      <c r="B25" s="14"/>
      <c r="C25" s="11"/>
      <c r="D25" s="11"/>
      <c r="E25" s="11"/>
      <c r="F25" s="12"/>
      <c r="G25" s="11"/>
    </row>
    <row r="26" spans="1:7" s="6" customFormat="1" ht="13.55">
      <c r="A26" s="7" t="s">
        <v>28</v>
      </c>
      <c r="B26" s="7"/>
      <c r="C26" s="7"/>
      <c r="D26" s="7"/>
      <c r="E26" s="7"/>
      <c r="F26" s="7"/>
      <c r="G26" s="7"/>
    </row>
    <row r="27" spans="1:7" s="6" customFormat="1" ht="12.75" customHeight="1">
      <c r="A27" s="10" t="s">
        <v>29</v>
      </c>
      <c r="B27" s="10"/>
      <c r="C27" s="10"/>
      <c r="D27" s="10"/>
      <c r="E27" s="10"/>
      <c r="F27" s="10"/>
      <c r="G27" s="10"/>
    </row>
    <row r="28" spans="1:7" s="6" customFormat="1" ht="9.95" customHeight="1">
      <c r="A28" s="13"/>
      <c r="B28" s="14"/>
      <c r="C28" s="11"/>
      <c r="D28" s="11"/>
      <c r="E28" s="11"/>
      <c r="F28" s="12"/>
      <c r="G28" s="11"/>
    </row>
    <row r="29" spans="1:7" s="25" customFormat="1" ht="25.5" customHeight="1">
      <c r="A29" s="21" t="s">
        <v>30</v>
      </c>
      <c r="B29" s="21"/>
      <c r="C29" s="21"/>
      <c r="D29" s="21"/>
      <c r="E29" s="21"/>
      <c r="F29" s="21"/>
      <c r="G29" s="21"/>
    </row>
    <row r="30" spans="1:7" s="25" customFormat="1" ht="13.5" customHeight="1">
      <c r="A30" s="26">
        <v>1</v>
      </c>
      <c r="B30" s="17" t="s">
        <v>31</v>
      </c>
      <c r="C30" s="17"/>
      <c r="D30" s="17"/>
      <c r="E30" s="17"/>
      <c r="F30" s="17"/>
      <c r="G30" s="27" t="s">
        <v>183</v>
      </c>
    </row>
    <row r="31" spans="1:7" ht="15" customHeight="1">
      <c r="A31" s="28">
        <v>2</v>
      </c>
      <c r="B31" s="8" t="s">
        <v>33</v>
      </c>
      <c r="C31" s="8"/>
      <c r="D31" s="8"/>
      <c r="E31" s="8"/>
      <c r="F31" s="8"/>
      <c r="G31" s="29">
        <v>960.06</v>
      </c>
    </row>
    <row r="32" spans="1:7" ht="15" customHeight="1">
      <c r="A32" s="28">
        <v>3</v>
      </c>
      <c r="B32" s="8" t="s">
        <v>34</v>
      </c>
      <c r="C32" s="8"/>
      <c r="D32" s="8"/>
      <c r="E32" s="8"/>
      <c r="F32" s="8"/>
      <c r="G32" s="20" t="s">
        <v>35</v>
      </c>
    </row>
    <row r="33" spans="1:7" ht="15" customHeight="1">
      <c r="A33" s="28">
        <v>4</v>
      </c>
      <c r="B33" s="8" t="s">
        <v>36</v>
      </c>
      <c r="C33" s="8"/>
      <c r="D33" s="8"/>
      <c r="E33" s="8"/>
      <c r="F33" s="8"/>
      <c r="G33" s="20" t="s">
        <v>37</v>
      </c>
    </row>
    <row r="34" ht="9.75" customHeight="1">
      <c r="A34" s="30"/>
    </row>
    <row r="35" spans="1:7" ht="24.75" customHeight="1">
      <c r="A35" s="31" t="s">
        <v>38</v>
      </c>
      <c r="B35" s="31"/>
      <c r="C35" s="31"/>
      <c r="D35" s="31"/>
      <c r="E35" s="31"/>
      <c r="F35" s="31"/>
      <c r="G35" s="31"/>
    </row>
    <row r="36" spans="1:7" s="36" customFormat="1" ht="12.95" customHeight="1">
      <c r="A36" s="32">
        <v>1</v>
      </c>
      <c r="B36" s="33" t="s">
        <v>39</v>
      </c>
      <c r="C36" s="33"/>
      <c r="D36" s="33"/>
      <c r="E36" s="33"/>
      <c r="F36" s="34"/>
      <c r="G36" s="35" t="s">
        <v>40</v>
      </c>
    </row>
    <row r="37" spans="1:8" ht="12.95" customHeight="1">
      <c r="A37" s="28" t="s">
        <v>11</v>
      </c>
      <c r="B37" s="37" t="s">
        <v>41</v>
      </c>
      <c r="C37" s="37"/>
      <c r="D37" s="37"/>
      <c r="E37" s="37"/>
      <c r="F37" s="38"/>
      <c r="G37" s="39">
        <f>G31</f>
        <v>960.06</v>
      </c>
      <c r="H37" s="40"/>
    </row>
    <row r="38" spans="1:8" ht="12.95" customHeight="1">
      <c r="A38" s="28" t="s">
        <v>14</v>
      </c>
      <c r="B38" s="37" t="s">
        <v>42</v>
      </c>
      <c r="C38" s="37"/>
      <c r="D38" s="37"/>
      <c r="E38" s="37"/>
      <c r="F38" s="38"/>
      <c r="G38" s="39">
        <v>0</v>
      </c>
      <c r="H38" s="40"/>
    </row>
    <row r="39" spans="1:8" ht="12.95" customHeight="1">
      <c r="A39" s="28" t="s">
        <v>17</v>
      </c>
      <c r="B39" s="37" t="s">
        <v>43</v>
      </c>
      <c r="C39" s="37"/>
      <c r="D39" s="37"/>
      <c r="E39" s="37"/>
      <c r="F39" s="38"/>
      <c r="G39" s="39">
        <v>0</v>
      </c>
      <c r="H39" s="40"/>
    </row>
    <row r="40" spans="1:8" ht="12.95" customHeight="1">
      <c r="A40" s="28" t="s">
        <v>20</v>
      </c>
      <c r="B40" s="37" t="s">
        <v>44</v>
      </c>
      <c r="C40" s="37"/>
      <c r="D40" s="37"/>
      <c r="E40" s="37"/>
      <c r="F40" s="38"/>
      <c r="G40" s="39">
        <v>0</v>
      </c>
      <c r="H40" s="40"/>
    </row>
    <row r="41" spans="1:8" ht="12.95" customHeight="1">
      <c r="A41" s="28" t="s">
        <v>45</v>
      </c>
      <c r="B41" s="37" t="s">
        <v>46</v>
      </c>
      <c r="C41" s="37"/>
      <c r="D41" s="37"/>
      <c r="E41" s="37"/>
      <c r="F41" s="38"/>
      <c r="G41" s="39">
        <v>0</v>
      </c>
      <c r="H41" s="40"/>
    </row>
    <row r="42" spans="1:8" ht="12.95" customHeight="1">
      <c r="A42" s="28" t="s">
        <v>47</v>
      </c>
      <c r="B42" s="37" t="s">
        <v>48</v>
      </c>
      <c r="C42" s="37"/>
      <c r="D42" s="37"/>
      <c r="E42" s="37"/>
      <c r="F42" s="38"/>
      <c r="G42" s="39">
        <v>0</v>
      </c>
      <c r="H42" s="40"/>
    </row>
    <row r="43" spans="1:8" ht="12.95" customHeight="1">
      <c r="A43" s="28" t="s">
        <v>49</v>
      </c>
      <c r="B43" s="37" t="s">
        <v>50</v>
      </c>
      <c r="C43" s="37"/>
      <c r="D43" s="37"/>
      <c r="E43" s="37"/>
      <c r="F43" s="38"/>
      <c r="G43" s="39">
        <v>0</v>
      </c>
      <c r="H43" s="40"/>
    </row>
    <row r="44" spans="1:7" ht="12.95" customHeight="1">
      <c r="A44" s="28" t="s">
        <v>51</v>
      </c>
      <c r="B44" s="37" t="s">
        <v>52</v>
      </c>
      <c r="C44" s="37"/>
      <c r="D44" s="37"/>
      <c r="E44" s="37"/>
      <c r="F44" s="41"/>
      <c r="G44" s="39">
        <v>0</v>
      </c>
    </row>
    <row r="45" spans="1:7" ht="12.95" customHeight="1">
      <c r="A45" s="42"/>
      <c r="B45" s="43" t="s">
        <v>53</v>
      </c>
      <c r="C45" s="43"/>
      <c r="D45" s="43"/>
      <c r="E45" s="43"/>
      <c r="F45" s="43"/>
      <c r="G45" s="44">
        <f>SUM(G37:G44)</f>
        <v>960.06</v>
      </c>
    </row>
    <row r="46" ht="11.25" customHeight="1">
      <c r="A46" s="30"/>
    </row>
    <row r="47" spans="1:7" ht="24" customHeight="1">
      <c r="A47" s="31" t="s">
        <v>54</v>
      </c>
      <c r="B47" s="31"/>
      <c r="C47" s="31"/>
      <c r="D47" s="31"/>
      <c r="E47" s="31"/>
      <c r="F47" s="31"/>
      <c r="G47" s="31"/>
    </row>
    <row r="48" spans="1:7" ht="26.25" customHeight="1">
      <c r="A48" s="32">
        <v>2</v>
      </c>
      <c r="B48" s="43" t="s">
        <v>55</v>
      </c>
      <c r="C48" s="43"/>
      <c r="D48" s="43"/>
      <c r="E48" s="43"/>
      <c r="F48" s="43"/>
      <c r="G48" s="35" t="s">
        <v>40</v>
      </c>
    </row>
    <row r="49" spans="1:7" ht="12.95" customHeight="1">
      <c r="A49" s="28" t="s">
        <v>11</v>
      </c>
      <c r="B49" s="45" t="s">
        <v>56</v>
      </c>
      <c r="C49" s="46" t="s">
        <v>173</v>
      </c>
      <c r="D49" s="46"/>
      <c r="E49" s="46"/>
      <c r="F49" s="46"/>
      <c r="G49" s="47">
        <f>(2*22*2.9)-0.06*G37</f>
        <v>69.9964</v>
      </c>
    </row>
    <row r="50" spans="1:7" ht="12.95" customHeight="1">
      <c r="A50" s="28" t="s">
        <v>14</v>
      </c>
      <c r="B50" s="45" t="s">
        <v>58</v>
      </c>
      <c r="C50" s="48"/>
      <c r="D50" s="49"/>
      <c r="E50" s="48"/>
      <c r="F50" s="50"/>
      <c r="G50" s="39">
        <f>22*12.5</f>
        <v>275</v>
      </c>
    </row>
    <row r="51" spans="1:8" ht="12.95" customHeight="1">
      <c r="A51" s="28" t="s">
        <v>17</v>
      </c>
      <c r="B51" s="8" t="s">
        <v>59</v>
      </c>
      <c r="C51" s="8"/>
      <c r="D51" s="8"/>
      <c r="E51" s="8"/>
      <c r="F51" s="8"/>
      <c r="G51" s="39">
        <v>0</v>
      </c>
      <c r="H51" s="51"/>
    </row>
    <row r="52" spans="1:8" ht="12.95" customHeight="1">
      <c r="A52" s="28" t="s">
        <v>20</v>
      </c>
      <c r="B52" s="8" t="s">
        <v>60</v>
      </c>
      <c r="C52" s="8"/>
      <c r="D52" s="8"/>
      <c r="E52" s="8"/>
      <c r="F52" s="8"/>
      <c r="G52" s="39">
        <v>0</v>
      </c>
      <c r="H52" s="52"/>
    </row>
    <row r="53" spans="1:8" ht="12.95" customHeight="1">
      <c r="A53" s="28" t="s">
        <v>45</v>
      </c>
      <c r="B53" s="8" t="s">
        <v>61</v>
      </c>
      <c r="C53" s="8"/>
      <c r="D53" s="8"/>
      <c r="E53" s="8"/>
      <c r="F53" s="8"/>
      <c r="G53" s="39">
        <v>2.25</v>
      </c>
      <c r="H53" s="52"/>
    </row>
    <row r="54" spans="1:8" ht="12.95" customHeight="1">
      <c r="A54" s="28" t="s">
        <v>47</v>
      </c>
      <c r="B54" s="8" t="s">
        <v>62</v>
      </c>
      <c r="C54" s="8"/>
      <c r="D54" s="8"/>
      <c r="E54" s="8"/>
      <c r="F54" s="8"/>
      <c r="G54" s="50">
        <v>75</v>
      </c>
      <c r="H54" s="52"/>
    </row>
    <row r="55" spans="1:7" ht="15" customHeight="1">
      <c r="A55" s="42"/>
      <c r="B55" s="43" t="s">
        <v>63</v>
      </c>
      <c r="C55" s="43"/>
      <c r="D55" s="43"/>
      <c r="E55" s="43"/>
      <c r="F55" s="43"/>
      <c r="G55" s="44">
        <f>SUM(G49:G54)</f>
        <v>422.2464</v>
      </c>
    </row>
    <row r="56" ht="9.95" customHeight="1">
      <c r="A56" s="30"/>
    </row>
    <row r="57" spans="1:8" ht="22.5" customHeight="1">
      <c r="A57" s="31" t="s">
        <v>64</v>
      </c>
      <c r="B57" s="31"/>
      <c r="C57" s="31"/>
      <c r="D57" s="31"/>
      <c r="E57" s="31"/>
      <c r="F57" s="31"/>
      <c r="G57" s="31"/>
      <c r="H57" s="51"/>
    </row>
    <row r="58" spans="1:8" ht="12.95" customHeight="1">
      <c r="A58" s="32">
        <v>3</v>
      </c>
      <c r="B58" s="43" t="s">
        <v>65</v>
      </c>
      <c r="C58" s="43"/>
      <c r="D58" s="43"/>
      <c r="E58" s="43"/>
      <c r="F58" s="43"/>
      <c r="G58" s="35" t="s">
        <v>40</v>
      </c>
      <c r="H58" s="53"/>
    </row>
    <row r="59" spans="1:11" ht="12.95" customHeight="1">
      <c r="A59" s="28" t="s">
        <v>11</v>
      </c>
      <c r="B59" s="8" t="s">
        <v>66</v>
      </c>
      <c r="C59" s="8"/>
      <c r="D59" s="8"/>
      <c r="E59" s="8"/>
      <c r="F59" s="8"/>
      <c r="G59" s="39">
        <v>18.66</v>
      </c>
      <c r="H59" s="54"/>
      <c r="K59" s="55"/>
    </row>
    <row r="60" spans="1:8" ht="12.95" customHeight="1">
      <c r="A60" s="28" t="s">
        <v>14</v>
      </c>
      <c r="B60" s="8" t="s">
        <v>67</v>
      </c>
      <c r="C60" s="8"/>
      <c r="D60" s="8"/>
      <c r="E60" s="8"/>
      <c r="F60" s="8"/>
      <c r="G60" s="39">
        <v>0</v>
      </c>
      <c r="H60" s="56"/>
    </row>
    <row r="61" spans="1:7" ht="12.95" customHeight="1">
      <c r="A61" s="28" t="s">
        <v>17</v>
      </c>
      <c r="B61" s="8" t="s">
        <v>68</v>
      </c>
      <c r="C61" s="8"/>
      <c r="D61" s="8"/>
      <c r="E61" s="8"/>
      <c r="F61" s="8"/>
      <c r="G61" s="39">
        <v>0</v>
      </c>
    </row>
    <row r="62" spans="1:7" ht="12.95" customHeight="1">
      <c r="A62" s="28" t="s">
        <v>20</v>
      </c>
      <c r="B62" s="8" t="s">
        <v>52</v>
      </c>
      <c r="C62" s="8"/>
      <c r="D62" s="8"/>
      <c r="E62" s="8"/>
      <c r="F62" s="8"/>
      <c r="G62" s="39">
        <v>0</v>
      </c>
    </row>
    <row r="63" spans="1:7" ht="12.95" customHeight="1">
      <c r="A63" s="42"/>
      <c r="B63" s="43" t="s">
        <v>69</v>
      </c>
      <c r="C63" s="43"/>
      <c r="D63" s="43"/>
      <c r="E63" s="43"/>
      <c r="F63" s="43"/>
      <c r="G63" s="57">
        <f>SUM(G59:G62)</f>
        <v>18.66</v>
      </c>
    </row>
    <row r="64" ht="12.75" customHeight="1">
      <c r="A64" s="30"/>
    </row>
    <row r="65" spans="1:7" s="25" customFormat="1" ht="21" customHeight="1">
      <c r="A65" s="10" t="s">
        <v>70</v>
      </c>
      <c r="B65" s="10"/>
      <c r="C65" s="10"/>
      <c r="D65" s="10"/>
      <c r="E65" s="10"/>
      <c r="F65" s="10"/>
      <c r="G65" s="10"/>
    </row>
    <row r="66" spans="1:8" s="25" customFormat="1" ht="15" customHeight="1">
      <c r="A66" s="10" t="s">
        <v>71</v>
      </c>
      <c r="B66" s="10"/>
      <c r="C66" s="10"/>
      <c r="D66" s="10"/>
      <c r="E66" s="10"/>
      <c r="F66" s="10"/>
      <c r="G66" s="10"/>
      <c r="H66" s="58"/>
    </row>
    <row r="67" ht="11.25" customHeight="1">
      <c r="A67" s="59"/>
    </row>
    <row r="68" spans="1:7" ht="12.95" customHeight="1">
      <c r="A68" s="60" t="s">
        <v>72</v>
      </c>
      <c r="B68" s="61" t="s">
        <v>73</v>
      </c>
      <c r="C68" s="61"/>
      <c r="D68" s="61"/>
      <c r="E68" s="61"/>
      <c r="F68" s="62" t="s">
        <v>74</v>
      </c>
      <c r="G68" s="61" t="s">
        <v>40</v>
      </c>
    </row>
    <row r="69" spans="1:7" ht="12.95" customHeight="1">
      <c r="A69" s="28" t="s">
        <v>11</v>
      </c>
      <c r="B69" s="8" t="s">
        <v>75</v>
      </c>
      <c r="C69" s="8"/>
      <c r="D69" s="8"/>
      <c r="E69" s="8"/>
      <c r="F69" s="63">
        <v>0.2</v>
      </c>
      <c r="G69" s="64">
        <f>ROUND($G$45*F69,2)</f>
        <v>192.01</v>
      </c>
    </row>
    <row r="70" spans="1:7" ht="12.95" customHeight="1">
      <c r="A70" s="28" t="s">
        <v>14</v>
      </c>
      <c r="B70" s="8" t="s">
        <v>76</v>
      </c>
      <c r="C70" s="8"/>
      <c r="D70" s="8"/>
      <c r="E70" s="8"/>
      <c r="F70" s="63">
        <v>0.015</v>
      </c>
      <c r="G70" s="64">
        <f>ROUND($G$45*F70,2)</f>
        <v>14.4</v>
      </c>
    </row>
    <row r="71" spans="1:7" ht="12.95" customHeight="1">
      <c r="A71" s="28" t="s">
        <v>17</v>
      </c>
      <c r="B71" s="8" t="s">
        <v>77</v>
      </c>
      <c r="C71" s="8"/>
      <c r="D71" s="8"/>
      <c r="E71" s="8"/>
      <c r="F71" s="63">
        <v>0.01</v>
      </c>
      <c r="G71" s="64">
        <f>ROUND($G$45*F71,2)</f>
        <v>9.6</v>
      </c>
    </row>
    <row r="72" spans="1:7" ht="12.95" customHeight="1">
      <c r="A72" s="28" t="s">
        <v>20</v>
      </c>
      <c r="B72" s="8" t="s">
        <v>78</v>
      </c>
      <c r="C72" s="8"/>
      <c r="D72" s="8"/>
      <c r="E72" s="8"/>
      <c r="F72" s="63">
        <v>0.002</v>
      </c>
      <c r="G72" s="64">
        <f>ROUND($G$45*F72,2)</f>
        <v>1.92</v>
      </c>
    </row>
    <row r="73" spans="1:7" ht="12.95" customHeight="1">
      <c r="A73" s="28" t="s">
        <v>45</v>
      </c>
      <c r="B73" s="8" t="s">
        <v>79</v>
      </c>
      <c r="C73" s="8"/>
      <c r="D73" s="8"/>
      <c r="E73" s="8"/>
      <c r="F73" s="63">
        <v>0.025</v>
      </c>
      <c r="G73" s="64">
        <f>ROUND($G$45*F73,2)</f>
        <v>24</v>
      </c>
    </row>
    <row r="74" spans="1:7" ht="12.95" customHeight="1">
      <c r="A74" s="28" t="s">
        <v>47</v>
      </c>
      <c r="B74" s="8" t="s">
        <v>80</v>
      </c>
      <c r="C74" s="8"/>
      <c r="D74" s="8"/>
      <c r="E74" s="8"/>
      <c r="F74" s="63">
        <v>0.08</v>
      </c>
      <c r="G74" s="64">
        <f>ROUND($G$45*F74,2)</f>
        <v>76.8</v>
      </c>
    </row>
    <row r="75" spans="1:7" s="25" customFormat="1" ht="12.95" customHeight="1">
      <c r="A75" s="28" t="s">
        <v>49</v>
      </c>
      <c r="B75" s="8" t="s">
        <v>81</v>
      </c>
      <c r="C75" s="8"/>
      <c r="D75" s="8"/>
      <c r="E75" s="8"/>
      <c r="F75" s="63">
        <v>0.015</v>
      </c>
      <c r="G75" s="65">
        <f>ROUND($G$45*F75,2)</f>
        <v>14.4</v>
      </c>
    </row>
    <row r="76" spans="1:7" ht="12.95" customHeight="1">
      <c r="A76" s="66" t="s">
        <v>51</v>
      </c>
      <c r="B76" s="67" t="s">
        <v>82</v>
      </c>
      <c r="C76" s="67"/>
      <c r="D76" s="67"/>
      <c r="E76" s="67"/>
      <c r="F76" s="63">
        <v>0.006</v>
      </c>
      <c r="G76" s="64">
        <f>ROUND($G$45*F76,2)</f>
        <v>5.76</v>
      </c>
    </row>
    <row r="77" spans="1:7" ht="12.95" customHeight="1">
      <c r="A77" s="32" t="s">
        <v>83</v>
      </c>
      <c r="B77" s="32"/>
      <c r="C77" s="32"/>
      <c r="D77" s="32"/>
      <c r="E77" s="32"/>
      <c r="F77" s="68" t="s">
        <f>SUM(F69:F76)</f>
        <v>324</v>
      </c>
      <c r="G77" s="69">
        <f>ROUND(SUM(G69:G76),2)</f>
        <v>338.89</v>
      </c>
    </row>
    <row r="78" ht="15" customHeight="1">
      <c r="A78" s="30"/>
    </row>
    <row r="79" spans="1:7" ht="15" customHeight="1">
      <c r="A79" s="31" t="s">
        <v>84</v>
      </c>
      <c r="B79" s="31"/>
      <c r="C79" s="31"/>
      <c r="D79" s="31"/>
      <c r="E79" s="31"/>
      <c r="F79" s="31"/>
      <c r="G79" s="31"/>
    </row>
    <row r="80" ht="9.75" customHeight="1">
      <c r="A80" s="30"/>
    </row>
    <row r="81" spans="1:8" ht="12.95" customHeight="1">
      <c r="A81" s="60" t="s">
        <v>85</v>
      </c>
      <c r="B81" s="70" t="s">
        <v>86</v>
      </c>
      <c r="C81" s="70"/>
      <c r="D81" s="70"/>
      <c r="E81" s="70"/>
      <c r="F81" s="70"/>
      <c r="G81" s="71" t="s">
        <v>40</v>
      </c>
      <c r="H81" s="72" t="s">
        <v>74</v>
      </c>
    </row>
    <row r="82" spans="1:8" ht="12.95" customHeight="1">
      <c r="A82" s="28" t="s">
        <v>11</v>
      </c>
      <c r="B82" s="8" t="s">
        <v>87</v>
      </c>
      <c r="C82" s="8"/>
      <c r="D82" s="8"/>
      <c r="E82" s="8"/>
      <c r="F82" s="8"/>
      <c r="G82" s="47">
        <f>ROUND($G$45*H82,2)</f>
        <v>79.97</v>
      </c>
      <c r="H82" s="73">
        <v>0.0833</v>
      </c>
    </row>
    <row r="83" spans="1:8" ht="12.95" customHeight="1">
      <c r="A83" s="66" t="s">
        <v>14</v>
      </c>
      <c r="B83" s="67" t="s">
        <v>88</v>
      </c>
      <c r="C83" s="67"/>
      <c r="D83" s="67"/>
      <c r="E83" s="67"/>
      <c r="F83" s="67"/>
      <c r="G83" s="47">
        <f>ROUND($G$45*H83,2)</f>
        <v>26.69</v>
      </c>
      <c r="H83" s="73">
        <v>0.0278</v>
      </c>
    </row>
    <row r="84" spans="1:8" ht="12.95" customHeight="1">
      <c r="A84" s="74" t="s">
        <v>89</v>
      </c>
      <c r="B84" s="74"/>
      <c r="C84" s="74"/>
      <c r="D84" s="74"/>
      <c r="E84" s="74"/>
      <c r="F84" s="74"/>
      <c r="G84" s="75">
        <f>G82+G83</f>
        <v>106.66</v>
      </c>
      <c r="H84" s="73" t="s">
        <f>H82+H83</f>
        <v>325</v>
      </c>
    </row>
    <row r="85" spans="1:8" s="25" customFormat="1" ht="12.95" customHeight="1">
      <c r="A85" s="76" t="s">
        <v>17</v>
      </c>
      <c r="B85" s="17" t="s">
        <v>90</v>
      </c>
      <c r="C85" s="17"/>
      <c r="D85" s="17"/>
      <c r="E85" s="17"/>
      <c r="F85" s="17"/>
      <c r="G85" s="47">
        <f>ROUND($G$45*H85,2)</f>
        <v>37.65</v>
      </c>
      <c r="H85" s="73">
        <f>F77*H84</f>
        <v>0.0392183</v>
      </c>
    </row>
    <row r="86" spans="1:8" ht="12.95" customHeight="1">
      <c r="A86" s="21" t="s">
        <v>83</v>
      </c>
      <c r="B86" s="21"/>
      <c r="C86" s="21"/>
      <c r="D86" s="21"/>
      <c r="E86" s="21"/>
      <c r="F86" s="21"/>
      <c r="G86" s="77">
        <f>G84+G85</f>
        <v>144.31</v>
      </c>
      <c r="H86" s="73" t="s">
        <f>H84+H85</f>
        <v>326</v>
      </c>
    </row>
    <row r="87" spans="1:8" ht="15" customHeight="1">
      <c r="A87" s="30"/>
      <c r="H87" s="72"/>
    </row>
    <row r="88" spans="1:8" ht="15" customHeight="1">
      <c r="A88" s="31" t="s">
        <v>91</v>
      </c>
      <c r="B88" s="31"/>
      <c r="C88" s="31"/>
      <c r="D88" s="31"/>
      <c r="E88" s="31"/>
      <c r="F88" s="31"/>
      <c r="G88" s="31"/>
      <c r="H88" s="72"/>
    </row>
    <row r="89" spans="1:8" ht="9.75" customHeight="1">
      <c r="A89" s="30"/>
      <c r="H89" s="72"/>
    </row>
    <row r="90" spans="1:8" ht="12.95" customHeight="1">
      <c r="A90" s="60" t="s">
        <v>92</v>
      </c>
      <c r="B90" s="70" t="s">
        <v>93</v>
      </c>
      <c r="C90" s="70"/>
      <c r="D90" s="70"/>
      <c r="E90" s="70"/>
      <c r="F90" s="70"/>
      <c r="G90" s="71" t="s">
        <v>40</v>
      </c>
      <c r="H90" s="72" t="s">
        <v>74</v>
      </c>
    </row>
    <row r="91" spans="1:8" ht="12.95" customHeight="1">
      <c r="A91" s="28" t="s">
        <v>11</v>
      </c>
      <c r="B91" s="8" t="s">
        <v>94</v>
      </c>
      <c r="C91" s="8"/>
      <c r="D91" s="8"/>
      <c r="E91" s="8"/>
      <c r="F91" s="8"/>
      <c r="G91" s="47">
        <f>ROUND(G45*H91,2)</f>
        <v>0.67</v>
      </c>
      <c r="H91" s="73">
        <v>0.0007</v>
      </c>
    </row>
    <row r="92" spans="1:8" ht="12.95" customHeight="1">
      <c r="A92" s="66" t="s">
        <v>14</v>
      </c>
      <c r="B92" s="67" t="s">
        <v>95</v>
      </c>
      <c r="C92" s="67"/>
      <c r="D92" s="67"/>
      <c r="E92" s="67"/>
      <c r="F92" s="67"/>
      <c r="G92" s="47">
        <f>ROUND(G45*H92,2)</f>
        <v>0.29</v>
      </c>
      <c r="H92" s="73">
        <v>0.0003</v>
      </c>
    </row>
    <row r="93" spans="1:8" ht="12.95" customHeight="1">
      <c r="A93" s="21" t="s">
        <v>83</v>
      </c>
      <c r="B93" s="21"/>
      <c r="C93" s="21"/>
      <c r="D93" s="21"/>
      <c r="E93" s="21"/>
      <c r="F93" s="21"/>
      <c r="G93" s="44">
        <f>SUM(G91:G92)</f>
        <v>0.96</v>
      </c>
      <c r="H93" s="73" t="s">
        <f>H91+H92</f>
        <v>327</v>
      </c>
    </row>
    <row r="94" spans="1:8" ht="12.95" customHeight="1">
      <c r="A94" s="78"/>
      <c r="B94" s="78"/>
      <c r="C94" s="78"/>
      <c r="D94" s="78"/>
      <c r="E94" s="78"/>
      <c r="F94" s="79"/>
      <c r="G94" s="80"/>
      <c r="H94" s="73"/>
    </row>
    <row r="95" spans="1:8" ht="12.95" customHeight="1">
      <c r="A95" s="78"/>
      <c r="B95" s="78"/>
      <c r="C95" s="78"/>
      <c r="D95" s="78"/>
      <c r="E95" s="78"/>
      <c r="F95" s="79"/>
      <c r="G95" s="80"/>
      <c r="H95" s="73"/>
    </row>
    <row r="96" spans="1:8" ht="13.5" customHeight="1">
      <c r="A96" s="30"/>
      <c r="H96" s="72"/>
    </row>
    <row r="97" spans="1:8" ht="13.5" customHeight="1">
      <c r="A97" s="30"/>
      <c r="H97" s="72"/>
    </row>
    <row r="98" spans="1:8" ht="13.5" customHeight="1">
      <c r="A98" s="30"/>
      <c r="H98" s="72"/>
    </row>
    <row r="99" spans="1:8" ht="13.5" customHeight="1">
      <c r="A99" s="30"/>
      <c r="H99" s="72"/>
    </row>
    <row r="100" spans="1:8" ht="13.5" customHeight="1">
      <c r="A100" s="30"/>
      <c r="H100" s="72"/>
    </row>
    <row r="101" spans="1:8" ht="13.5" customHeight="1">
      <c r="A101" s="30"/>
      <c r="H101" s="72"/>
    </row>
    <row r="102" spans="1:8" ht="15" customHeight="1">
      <c r="A102" s="81" t="s">
        <v>96</v>
      </c>
      <c r="B102" s="81"/>
      <c r="C102" s="81"/>
      <c r="D102" s="81"/>
      <c r="E102" s="81"/>
      <c r="F102" s="81"/>
      <c r="G102" s="81"/>
      <c r="H102" s="72"/>
    </row>
    <row r="103" spans="1:8" ht="9.75" customHeight="1">
      <c r="A103" s="30"/>
      <c r="H103" s="72"/>
    </row>
    <row r="104" spans="1:8" ht="12.95" customHeight="1">
      <c r="A104" s="60" t="s">
        <v>97</v>
      </c>
      <c r="B104" s="70" t="s">
        <v>98</v>
      </c>
      <c r="C104" s="70"/>
      <c r="D104" s="70"/>
      <c r="E104" s="70"/>
      <c r="F104" s="70"/>
      <c r="G104" s="61" t="s">
        <v>40</v>
      </c>
      <c r="H104" s="72"/>
    </row>
    <row r="105" spans="1:8" ht="12.95" customHeight="1">
      <c r="A105" s="28" t="s">
        <v>11</v>
      </c>
      <c r="B105" s="8" t="s">
        <v>99</v>
      </c>
      <c r="C105" s="8"/>
      <c r="D105" s="8"/>
      <c r="E105" s="8"/>
      <c r="F105" s="8"/>
      <c r="G105" s="64">
        <f>ROUND($G$45*H105,2)</f>
        <v>4.03</v>
      </c>
      <c r="H105" s="82">
        <v>0.0042</v>
      </c>
    </row>
    <row r="106" spans="1:8" ht="12.95" customHeight="1">
      <c r="A106" s="28" t="s">
        <v>14</v>
      </c>
      <c r="B106" s="8" t="s">
        <v>100</v>
      </c>
      <c r="C106" s="8"/>
      <c r="D106" s="8"/>
      <c r="E106" s="8"/>
      <c r="F106" s="8"/>
      <c r="G106" s="64">
        <f>ROUND($G$45*H106,2)</f>
        <v>0.29</v>
      </c>
      <c r="H106" s="83">
        <v>0.0003</v>
      </c>
    </row>
    <row r="107" spans="1:8" ht="12.95" customHeight="1">
      <c r="A107" s="28" t="s">
        <v>17</v>
      </c>
      <c r="B107" s="8" t="s">
        <v>101</v>
      </c>
      <c r="C107" s="8"/>
      <c r="D107" s="8"/>
      <c r="E107" s="8"/>
      <c r="F107" s="8"/>
      <c r="G107" s="64">
        <f>ROUND($G$45*H107,2)</f>
        <v>2.02</v>
      </c>
      <c r="H107" s="83">
        <v>0.0021</v>
      </c>
    </row>
    <row r="108" spans="1:8" ht="12.95" customHeight="1">
      <c r="A108" s="28" t="s">
        <v>20</v>
      </c>
      <c r="B108" s="8" t="s">
        <v>102</v>
      </c>
      <c r="C108" s="8"/>
      <c r="D108" s="8"/>
      <c r="E108" s="8"/>
      <c r="F108" s="8"/>
      <c r="G108" s="64">
        <f>ROUND($G$45*H108,2)</f>
        <v>0.38</v>
      </c>
      <c r="H108" s="83">
        <v>0.0004</v>
      </c>
    </row>
    <row r="109" spans="1:8" ht="12.95" customHeight="1">
      <c r="A109" s="28" t="s">
        <v>45</v>
      </c>
      <c r="B109" s="8" t="s">
        <v>103</v>
      </c>
      <c r="C109" s="8"/>
      <c r="D109" s="8"/>
      <c r="E109" s="8"/>
      <c r="F109" s="8"/>
      <c r="G109" s="64">
        <f>ROUND($G$45*H109,2)</f>
        <v>0.14</v>
      </c>
      <c r="H109" s="83">
        <f>F77*H108</f>
        <v>0.0001412</v>
      </c>
    </row>
    <row r="110" spans="1:8" ht="12.95" customHeight="1">
      <c r="A110" s="66" t="s">
        <v>47</v>
      </c>
      <c r="B110" s="8" t="s">
        <v>104</v>
      </c>
      <c r="C110" s="8"/>
      <c r="D110" s="8"/>
      <c r="E110" s="8"/>
      <c r="F110" s="8"/>
      <c r="G110" s="64">
        <f>ROUND($G$45*H110,2)</f>
        <v>38.4</v>
      </c>
      <c r="H110" s="90">
        <v>0.04</v>
      </c>
    </row>
    <row r="111" spans="1:8" ht="12.95" customHeight="1">
      <c r="A111" s="21" t="s">
        <v>83</v>
      </c>
      <c r="B111" s="21"/>
      <c r="C111" s="21"/>
      <c r="D111" s="21"/>
      <c r="E111" s="21"/>
      <c r="F111" s="21"/>
      <c r="G111" s="85">
        <f>SUM(G105:G110)</f>
        <v>45.26</v>
      </c>
      <c r="H111" s="86" t="s">
        <f>SUM(H105:H110)</f>
        <v>328</v>
      </c>
    </row>
    <row r="112" spans="1:8" ht="13.55">
      <c r="A112" s="87"/>
      <c r="H112" s="72"/>
    </row>
    <row r="113" spans="1:8" ht="13.55">
      <c r="A113" s="88" t="s">
        <v>105</v>
      </c>
      <c r="H113" s="72"/>
    </row>
    <row r="114" spans="1:8" ht="9.75" customHeight="1">
      <c r="A114" s="30"/>
      <c r="H114" s="72"/>
    </row>
    <row r="115" spans="1:8" ht="12.95" customHeight="1">
      <c r="A115" s="60" t="s">
        <v>106</v>
      </c>
      <c r="B115" s="70" t="s">
        <v>107</v>
      </c>
      <c r="C115" s="70"/>
      <c r="D115" s="70"/>
      <c r="E115" s="70"/>
      <c r="F115" s="70"/>
      <c r="G115" s="61" t="s">
        <v>40</v>
      </c>
      <c r="H115" s="89" t="s">
        <v>74</v>
      </c>
    </row>
    <row r="116" spans="1:8" ht="12.95" customHeight="1">
      <c r="A116" s="28" t="s">
        <v>11</v>
      </c>
      <c r="B116" s="8" t="s">
        <v>108</v>
      </c>
      <c r="C116" s="8"/>
      <c r="D116" s="8"/>
      <c r="E116" s="8"/>
      <c r="F116" s="8"/>
      <c r="G116" s="64">
        <f>ROUND($G$45*H116,2)</f>
        <v>79.97</v>
      </c>
      <c r="H116" s="90">
        <v>0.0833</v>
      </c>
    </row>
    <row r="117" spans="1:8" ht="12.95" customHeight="1">
      <c r="A117" s="28" t="s">
        <v>14</v>
      </c>
      <c r="B117" s="8" t="s">
        <v>109</v>
      </c>
      <c r="C117" s="8"/>
      <c r="D117" s="8"/>
      <c r="E117" s="8"/>
      <c r="F117" s="8"/>
      <c r="G117" s="64">
        <f>ROUND($G$45*H117,2)</f>
        <v>13.34</v>
      </c>
      <c r="H117" s="90">
        <v>0.0139</v>
      </c>
    </row>
    <row r="118" spans="1:8" ht="12.95" customHeight="1">
      <c r="A118" s="28" t="s">
        <v>17</v>
      </c>
      <c r="B118" s="8" t="s">
        <v>110</v>
      </c>
      <c r="C118" s="8"/>
      <c r="D118" s="8"/>
      <c r="E118" s="8"/>
      <c r="F118" s="8"/>
      <c r="G118" s="64">
        <f>ROUND($G$45*H118,2)</f>
        <v>0.19</v>
      </c>
      <c r="H118" s="90">
        <v>0.0002</v>
      </c>
    </row>
    <row r="119" spans="1:8" ht="12.95" customHeight="1">
      <c r="A119" s="28" t="s">
        <v>20</v>
      </c>
      <c r="B119" s="8" t="s">
        <v>111</v>
      </c>
      <c r="C119" s="8"/>
      <c r="D119" s="8"/>
      <c r="E119" s="8"/>
      <c r="F119" s="8"/>
      <c r="G119" s="64">
        <f>ROUND($G$45*H119,2)</f>
        <v>2.69</v>
      </c>
      <c r="H119" s="90">
        <v>0.0028</v>
      </c>
    </row>
    <row r="120" spans="1:8" ht="12.95" customHeight="1">
      <c r="A120" s="28" t="s">
        <v>45</v>
      </c>
      <c r="B120" s="8" t="s">
        <v>112</v>
      </c>
      <c r="C120" s="8"/>
      <c r="D120" s="8"/>
      <c r="E120" s="8"/>
      <c r="F120" s="8"/>
      <c r="G120" s="64">
        <f>ROUND($G$45*H120,2)</f>
        <v>0.29</v>
      </c>
      <c r="H120" s="90">
        <v>0.0003</v>
      </c>
    </row>
    <row r="121" spans="1:8" ht="12.95" customHeight="1">
      <c r="A121" s="66" t="s">
        <v>47</v>
      </c>
      <c r="B121" s="67" t="s">
        <v>52</v>
      </c>
      <c r="C121" s="67"/>
      <c r="D121" s="67"/>
      <c r="E121" s="67"/>
      <c r="F121" s="67"/>
      <c r="G121" s="64">
        <f>G45*H121</f>
        <v>0</v>
      </c>
      <c r="H121" s="90">
        <v>0</v>
      </c>
    </row>
    <row r="122" spans="1:8" ht="12.95" customHeight="1">
      <c r="A122" s="74" t="s">
        <v>89</v>
      </c>
      <c r="B122" s="74"/>
      <c r="C122" s="74"/>
      <c r="D122" s="74"/>
      <c r="E122" s="74"/>
      <c r="F122" s="74"/>
      <c r="G122" s="91">
        <f>ROUND(SUM(G116:G121),2)</f>
        <v>96.48</v>
      </c>
      <c r="H122" s="92" t="s">
        <f>SUM(H116:H121)</f>
        <v>329</v>
      </c>
    </row>
    <row r="123" spans="1:8" ht="12.95" customHeight="1">
      <c r="A123" s="93" t="s">
        <v>49</v>
      </c>
      <c r="B123" s="8" t="s">
        <v>113</v>
      </c>
      <c r="C123" s="8"/>
      <c r="D123" s="8"/>
      <c r="E123" s="8"/>
      <c r="F123" s="8"/>
      <c r="G123" s="64">
        <f>ROUND(G45*H123,2)</f>
        <v>34.06</v>
      </c>
      <c r="H123" s="90">
        <f>F77*H122</f>
        <v>0.0354765</v>
      </c>
    </row>
    <row r="124" spans="1:8" ht="12.95" customHeight="1">
      <c r="A124" s="21" t="s">
        <v>83</v>
      </c>
      <c r="B124" s="21"/>
      <c r="C124" s="21"/>
      <c r="D124" s="21"/>
      <c r="E124" s="21"/>
      <c r="F124" s="21"/>
      <c r="G124" s="85">
        <f>SUM(G122+G123)</f>
        <v>130.54</v>
      </c>
      <c r="H124" s="94" t="s">
        <f>H122+H123</f>
        <v>330</v>
      </c>
    </row>
    <row r="125" ht="13.55">
      <c r="A125" s="30" t="s">
        <v>114</v>
      </c>
    </row>
    <row r="126" ht="13.55">
      <c r="A126" s="31" t="s">
        <v>115</v>
      </c>
    </row>
    <row r="127" ht="9.75" customHeight="1">
      <c r="A127" s="30"/>
    </row>
    <row r="128" spans="1:7" ht="15" customHeight="1">
      <c r="A128" s="95">
        <v>4</v>
      </c>
      <c r="B128" s="70" t="s">
        <v>116</v>
      </c>
      <c r="C128" s="70"/>
      <c r="D128" s="70"/>
      <c r="E128" s="70"/>
      <c r="F128" s="70"/>
      <c r="G128" s="71" t="s">
        <v>40</v>
      </c>
    </row>
    <row r="129" spans="1:7" ht="15" customHeight="1">
      <c r="A129" s="28" t="s">
        <v>72</v>
      </c>
      <c r="B129" s="8" t="s">
        <v>117</v>
      </c>
      <c r="C129" s="8"/>
      <c r="D129" s="8"/>
      <c r="E129" s="8"/>
      <c r="F129" s="8"/>
      <c r="G129" s="47">
        <f>G86</f>
        <v>144.31</v>
      </c>
    </row>
    <row r="130" spans="1:7" ht="15" customHeight="1">
      <c r="A130" s="28" t="s">
        <v>85</v>
      </c>
      <c r="B130" s="8" t="s">
        <v>73</v>
      </c>
      <c r="C130" s="8"/>
      <c r="D130" s="8"/>
      <c r="E130" s="8"/>
      <c r="F130" s="8"/>
      <c r="G130" s="47">
        <f>G77</f>
        <v>338.89</v>
      </c>
    </row>
    <row r="131" spans="1:7" ht="15" customHeight="1">
      <c r="A131" s="28" t="s">
        <v>92</v>
      </c>
      <c r="B131" s="8" t="s">
        <v>94</v>
      </c>
      <c r="C131" s="8"/>
      <c r="D131" s="8"/>
      <c r="E131" s="8"/>
      <c r="F131" s="8"/>
      <c r="G131" s="47">
        <f>G93</f>
        <v>0.96</v>
      </c>
    </row>
    <row r="132" spans="1:7" ht="15" customHeight="1">
      <c r="A132" s="28" t="s">
        <v>97</v>
      </c>
      <c r="B132" s="8" t="s">
        <v>118</v>
      </c>
      <c r="C132" s="8"/>
      <c r="D132" s="8"/>
      <c r="E132" s="8"/>
      <c r="F132" s="8"/>
      <c r="G132" s="47">
        <f>G111</f>
        <v>45.26</v>
      </c>
    </row>
    <row r="133" spans="1:8" ht="15" customHeight="1">
      <c r="A133" s="28" t="s">
        <v>106</v>
      </c>
      <c r="B133" s="8" t="s">
        <v>119</v>
      </c>
      <c r="C133" s="8"/>
      <c r="D133" s="8"/>
      <c r="E133" s="8"/>
      <c r="F133" s="8"/>
      <c r="G133" s="47">
        <f>G124</f>
        <v>130.54</v>
      </c>
      <c r="H133" s="89" t="s">
        <v>74</v>
      </c>
    </row>
    <row r="134" spans="1:8" ht="15" customHeight="1">
      <c r="A134" s="66" t="s">
        <v>120</v>
      </c>
      <c r="B134" s="8" t="s">
        <v>52</v>
      </c>
      <c r="C134" s="8"/>
      <c r="D134" s="8"/>
      <c r="E134" s="8"/>
      <c r="F134" s="8"/>
      <c r="G134" s="39">
        <v>0</v>
      </c>
      <c r="H134" s="92" t="s">
        <f>F77+H86+H93+H111+H124</f>
        <v>331</v>
      </c>
    </row>
    <row r="135" spans="1:8" ht="15" customHeight="1">
      <c r="A135" s="33" t="s">
        <v>83</v>
      </c>
      <c r="B135" s="33"/>
      <c r="C135" s="33"/>
      <c r="D135" s="33"/>
      <c r="E135" s="33"/>
      <c r="F135" s="96"/>
      <c r="G135" s="44">
        <f>ROUND(SUM(G129:G134),2)</f>
        <v>659.96</v>
      </c>
      <c r="H135" s="40"/>
    </row>
    <row r="136" spans="1:2" ht="13.55">
      <c r="A136" s="30"/>
      <c r="B136" s="97"/>
    </row>
    <row r="137" spans="1:8" ht="16.5" customHeight="1">
      <c r="A137" s="31" t="s">
        <v>121</v>
      </c>
      <c r="B137" s="31"/>
      <c r="C137" s="31"/>
      <c r="D137" s="31"/>
      <c r="E137" s="31"/>
      <c r="F137" s="31"/>
      <c r="G137" s="31"/>
      <c r="H137" s="54"/>
    </row>
    <row r="138" ht="9.75" customHeight="1">
      <c r="A138" s="30"/>
    </row>
    <row r="139" spans="1:7" ht="15" customHeight="1">
      <c r="A139" s="98" t="s">
        <v>122</v>
      </c>
      <c r="B139" s="43" t="s">
        <v>123</v>
      </c>
      <c r="C139" s="43"/>
      <c r="D139" s="43"/>
      <c r="E139" s="43"/>
      <c r="F139" s="34" t="s">
        <v>74</v>
      </c>
      <c r="G139" s="21" t="s">
        <v>40</v>
      </c>
    </row>
    <row r="140" spans="1:7" ht="15" customHeight="1">
      <c r="A140" s="28" t="s">
        <v>11</v>
      </c>
      <c r="B140" s="8" t="s">
        <v>124</v>
      </c>
      <c r="C140" s="8"/>
      <c r="D140" s="8"/>
      <c r="E140" s="8"/>
      <c r="F140" s="99">
        <v>0.0138</v>
      </c>
      <c r="G140" s="64">
        <f>(G156)*F140</f>
        <v>28.44078432</v>
      </c>
    </row>
    <row r="141" spans="1:7" ht="15" customHeight="1">
      <c r="A141" s="28" t="s">
        <v>14</v>
      </c>
      <c r="B141" s="8" t="s">
        <v>125</v>
      </c>
      <c r="C141" s="8"/>
      <c r="D141" s="8"/>
      <c r="E141" s="8"/>
      <c r="F141" s="99" t="s">
        <f>SUM(F142:F145)</f>
        <v>332</v>
      </c>
      <c r="G141" s="100">
        <f>(G156+G140+G146)*(F141)/0.9135</f>
        <v>199.822182876975</v>
      </c>
    </row>
    <row r="142" spans="1:7" ht="15" customHeight="1">
      <c r="A142" s="45"/>
      <c r="B142" s="8" t="s">
        <v>126</v>
      </c>
      <c r="C142" s="8"/>
      <c r="D142" s="8"/>
      <c r="E142" s="8"/>
      <c r="F142" s="99">
        <v>0.0365</v>
      </c>
      <c r="G142" s="64">
        <f>F142*G158</f>
        <v>84.31792</v>
      </c>
    </row>
    <row r="143" spans="1:7" ht="15" customHeight="1">
      <c r="A143" s="45"/>
      <c r="B143" s="8" t="s">
        <v>127</v>
      </c>
      <c r="C143" s="8"/>
      <c r="D143" s="8"/>
      <c r="E143" s="8"/>
      <c r="F143" s="99">
        <v>0</v>
      </c>
      <c r="G143" s="64">
        <f>F143*G158</f>
        <v>0</v>
      </c>
    </row>
    <row r="144" spans="1:7" ht="15" customHeight="1">
      <c r="A144" s="45"/>
      <c r="B144" s="8" t="s">
        <v>128</v>
      </c>
      <c r="C144" s="8"/>
      <c r="D144" s="8"/>
      <c r="E144" s="8"/>
      <c r="F144" s="99">
        <v>0.05</v>
      </c>
      <c r="G144" s="64">
        <f>F144*G158</f>
        <v>115.504</v>
      </c>
    </row>
    <row r="145" spans="1:7" ht="15" customHeight="1">
      <c r="A145" s="101"/>
      <c r="B145" s="67" t="s">
        <v>129</v>
      </c>
      <c r="C145" s="67"/>
      <c r="D145" s="67"/>
      <c r="E145" s="67"/>
      <c r="F145" s="99">
        <v>0</v>
      </c>
      <c r="G145" s="64">
        <f>F145*G158</f>
        <v>0</v>
      </c>
    </row>
    <row r="146" spans="1:7" ht="15" customHeight="1">
      <c r="A146" s="28" t="s">
        <v>17</v>
      </c>
      <c r="B146" s="8" t="s">
        <v>130</v>
      </c>
      <c r="C146" s="8"/>
      <c r="D146" s="8"/>
      <c r="E146" s="8"/>
      <c r="F146" s="99">
        <v>0.01</v>
      </c>
      <c r="G146" s="64">
        <f>(G156+G140)*F146</f>
        <v>20.8936718432</v>
      </c>
    </row>
    <row r="147" spans="1:7" ht="15" customHeight="1">
      <c r="A147" s="43" t="s">
        <v>83</v>
      </c>
      <c r="B147" s="43"/>
      <c r="C147" s="43"/>
      <c r="D147" s="43"/>
      <c r="E147" s="43"/>
      <c r="F147" s="43"/>
      <c r="G147" s="44">
        <f>G140+G141+G146</f>
        <v>249.156639040175</v>
      </c>
    </row>
    <row r="148" ht="13.55">
      <c r="A148" s="88"/>
    </row>
    <row r="149" spans="1:7" ht="13.55">
      <c r="A149" s="31" t="s">
        <v>131</v>
      </c>
      <c r="B149" s="31"/>
      <c r="C149" s="31"/>
      <c r="D149" s="31"/>
      <c r="E149" s="31"/>
      <c r="F149" s="31"/>
      <c r="G149" s="31"/>
    </row>
    <row r="150" ht="9.75" customHeight="1">
      <c r="A150" s="30"/>
    </row>
    <row r="151" spans="1:7" ht="15" customHeight="1">
      <c r="A151" s="102"/>
      <c r="B151" s="43" t="s">
        <v>132</v>
      </c>
      <c r="C151" s="43"/>
      <c r="D151" s="43"/>
      <c r="E151" s="43"/>
      <c r="F151" s="43"/>
      <c r="G151" s="103" t="s">
        <v>133</v>
      </c>
    </row>
    <row r="152" spans="1:7" ht="15" customHeight="1">
      <c r="A152" s="104" t="s">
        <v>11</v>
      </c>
      <c r="B152" s="8" t="s">
        <v>134</v>
      </c>
      <c r="C152" s="8"/>
      <c r="D152" s="8"/>
      <c r="E152" s="8"/>
      <c r="F152" s="8"/>
      <c r="G152" s="47">
        <f>G45</f>
        <v>960.06</v>
      </c>
    </row>
    <row r="153" spans="1:7" ht="15" customHeight="1">
      <c r="A153" s="104" t="s">
        <v>14</v>
      </c>
      <c r="B153" s="8" t="s">
        <v>135</v>
      </c>
      <c r="C153" s="8"/>
      <c r="D153" s="8"/>
      <c r="E153" s="8"/>
      <c r="F153" s="8"/>
      <c r="G153" s="47">
        <f>G55</f>
        <v>422.2464</v>
      </c>
    </row>
    <row r="154" spans="1:7" ht="15" customHeight="1">
      <c r="A154" s="104" t="s">
        <v>17</v>
      </c>
      <c r="B154" s="8" t="s">
        <v>136</v>
      </c>
      <c r="C154" s="8"/>
      <c r="D154" s="8"/>
      <c r="E154" s="8"/>
      <c r="F154" s="8"/>
      <c r="G154" s="47">
        <f>G63</f>
        <v>18.66</v>
      </c>
    </row>
    <row r="155" spans="1:7" ht="15" customHeight="1">
      <c r="A155" s="104" t="s">
        <v>20</v>
      </c>
      <c r="B155" s="8" t="s">
        <v>137</v>
      </c>
      <c r="C155" s="8"/>
      <c r="D155" s="8"/>
      <c r="E155" s="8"/>
      <c r="F155" s="8"/>
      <c r="G155" s="47">
        <f>G135</f>
        <v>659.96</v>
      </c>
    </row>
    <row r="156" spans="1:7" ht="15" customHeight="1">
      <c r="A156" s="8" t="s">
        <v>138</v>
      </c>
      <c r="B156" s="8"/>
      <c r="C156" s="8"/>
      <c r="D156" s="8"/>
      <c r="E156" s="8"/>
      <c r="F156" s="8"/>
      <c r="G156" s="47">
        <f>SUM(G152:G155)</f>
        <v>2060.9264</v>
      </c>
    </row>
    <row r="157" spans="1:7" ht="15" customHeight="1">
      <c r="A157" s="104" t="s">
        <v>45</v>
      </c>
      <c r="B157" s="8" t="s">
        <v>139</v>
      </c>
      <c r="C157" s="8"/>
      <c r="D157" s="8"/>
      <c r="E157" s="8"/>
      <c r="F157" s="8"/>
      <c r="G157" s="47">
        <f>G147</f>
        <v>249.156639040175</v>
      </c>
    </row>
    <row r="158" spans="1:8" ht="15" customHeight="1">
      <c r="A158" s="43" t="s">
        <v>140</v>
      </c>
      <c r="B158" s="43"/>
      <c r="C158" s="43"/>
      <c r="D158" s="43"/>
      <c r="E158" s="43"/>
      <c r="F158" s="43"/>
      <c r="G158" s="44">
        <f>ROUND(SUM(G156:G157),2)</f>
        <v>2310.08</v>
      </c>
      <c r="H158" s="55"/>
    </row>
    <row r="159" ht="6.75" customHeight="1"/>
    <row r="160" spans="1:7" ht="25.5" customHeight="1">
      <c r="A160" s="105" t="s">
        <v>141</v>
      </c>
      <c r="B160" s="105"/>
      <c r="C160" s="105"/>
      <c r="D160" s="105"/>
      <c r="E160" s="105"/>
      <c r="F160" s="105"/>
      <c r="G160" s="105"/>
    </row>
    <row r="161" spans="1:7" ht="38.25" customHeight="1">
      <c r="A161" s="106" t="s">
        <v>23</v>
      </c>
      <c r="B161" s="106"/>
      <c r="C161" s="106" t="s">
        <v>142</v>
      </c>
      <c r="D161" s="106" t="s">
        <v>143</v>
      </c>
      <c r="E161" s="106" t="s">
        <v>144</v>
      </c>
      <c r="F161" s="107" t="s">
        <v>145</v>
      </c>
      <c r="G161" s="106" t="s">
        <v>146</v>
      </c>
    </row>
    <row r="162" spans="1:8" ht="12.75" customHeight="1">
      <c r="A162" s="108" t="s">
        <v>147</v>
      </c>
      <c r="B162" s="108"/>
      <c r="C162" s="108" t="s">
        <v>148</v>
      </c>
      <c r="D162" s="108" t="s">
        <v>149</v>
      </c>
      <c r="E162" s="108" t="s">
        <v>150</v>
      </c>
      <c r="F162" s="109" t="s">
        <v>151</v>
      </c>
      <c r="G162" s="108" t="s">
        <v>152</v>
      </c>
      <c r="H162" s="110"/>
    </row>
    <row r="163" spans="1:7" ht="12.75" customHeight="1">
      <c r="A163" s="111" t="s">
        <v>184</v>
      </c>
      <c r="B163" s="111"/>
      <c r="C163" s="112">
        <f>G158</f>
        <v>2310.08</v>
      </c>
      <c r="D163" s="113">
        <v>1</v>
      </c>
      <c r="E163" s="112">
        <f>C163*D163</f>
        <v>2310.08</v>
      </c>
      <c r="F163" s="114">
        <v>1</v>
      </c>
      <c r="G163" s="112">
        <f>E163*F163</f>
        <v>2310.08</v>
      </c>
    </row>
    <row r="164" spans="1:7" ht="12.75" customHeight="1">
      <c r="A164" s="115" t="s">
        <v>154</v>
      </c>
      <c r="B164" s="115"/>
      <c r="C164" s="112">
        <v>0</v>
      </c>
      <c r="D164" s="113"/>
      <c r="E164" s="112">
        <f>C164*D164</f>
        <v>0</v>
      </c>
      <c r="F164" s="114"/>
      <c r="G164" s="112">
        <f>E164*F164</f>
        <v>0</v>
      </c>
    </row>
    <row r="165" spans="1:7" ht="12.75" customHeight="1">
      <c r="A165" s="115" t="s">
        <v>155</v>
      </c>
      <c r="B165" s="115"/>
      <c r="C165" s="116">
        <v>0</v>
      </c>
      <c r="D165" s="113"/>
      <c r="E165" s="112">
        <f>C165*D165</f>
        <v>0</v>
      </c>
      <c r="F165" s="114"/>
      <c r="G165" s="112">
        <f>E165*F165</f>
        <v>0</v>
      </c>
    </row>
    <row r="166" spans="1:7" ht="12.75" customHeight="1">
      <c r="A166" s="117" t="s">
        <v>156</v>
      </c>
      <c r="B166" s="117"/>
      <c r="C166" s="117"/>
      <c r="D166" s="117"/>
      <c r="E166" s="117"/>
      <c r="F166" s="117"/>
      <c r="G166" s="118">
        <f>SUM(G163:G165)</f>
        <v>2310.08</v>
      </c>
    </row>
    <row r="167" spans="1:7" ht="13.55">
      <c r="A167" s="119"/>
      <c r="B167" s="119"/>
      <c r="C167" s="119"/>
      <c r="D167" s="119"/>
      <c r="E167" s="119"/>
      <c r="F167" s="120"/>
      <c r="G167" s="121"/>
    </row>
    <row r="168" spans="1:7" ht="13.55">
      <c r="A168" s="122" t="s">
        <v>157</v>
      </c>
      <c r="B168" s="122"/>
      <c r="C168" s="122"/>
      <c r="D168" s="122"/>
      <c r="E168" s="122"/>
      <c r="F168" s="122"/>
      <c r="G168" s="122"/>
    </row>
    <row r="169" spans="1:7" ht="12.75" customHeight="1">
      <c r="A169" s="123" t="s">
        <v>158</v>
      </c>
      <c r="B169" s="123"/>
      <c r="C169" s="123"/>
      <c r="D169" s="123"/>
      <c r="E169" s="123"/>
      <c r="F169" s="123"/>
      <c r="G169" s="123"/>
    </row>
    <row r="170" spans="1:7" ht="12.75" customHeight="1">
      <c r="A170" s="124"/>
      <c r="B170" s="125" t="s">
        <v>159</v>
      </c>
      <c r="C170" s="125"/>
      <c r="D170" s="125"/>
      <c r="E170" s="125"/>
      <c r="F170" s="126" t="s">
        <v>160</v>
      </c>
      <c r="G170" s="126"/>
    </row>
    <row r="171" spans="1:7" ht="12.75" customHeight="1">
      <c r="A171" s="124" t="s">
        <v>11</v>
      </c>
      <c r="B171" s="127" t="s">
        <v>161</v>
      </c>
      <c r="C171" s="127"/>
      <c r="D171" s="127"/>
      <c r="E171" s="127"/>
      <c r="F171" s="128">
        <f>G158</f>
        <v>2310.08</v>
      </c>
      <c r="G171" s="128"/>
    </row>
    <row r="172" spans="1:7" ht="12.75" customHeight="1">
      <c r="A172" s="124" t="s">
        <v>14</v>
      </c>
      <c r="B172" s="127" t="s">
        <v>162</v>
      </c>
      <c r="C172" s="127"/>
      <c r="D172" s="127"/>
      <c r="E172" s="127"/>
      <c r="F172" s="128">
        <f>ROUND(G166,2)</f>
        <v>2310.08</v>
      </c>
      <c r="G172" s="128"/>
    </row>
    <row r="173" spans="1:7" ht="12.75" customHeight="1">
      <c r="A173" s="124" t="s">
        <v>17</v>
      </c>
      <c r="B173" s="127" t="s">
        <v>163</v>
      </c>
      <c r="C173" s="127"/>
      <c r="D173" s="127"/>
      <c r="E173" s="127"/>
      <c r="F173" s="128">
        <f>F172*12</f>
        <v>27720.96</v>
      </c>
      <c r="G173" s="128"/>
    </row>
    <row r="174" ht="12.75"/>
    <row r="175" ht="12.75">
      <c r="A175" s="129" t="s">
        <v>164</v>
      </c>
    </row>
    <row r="176" ht="12.75"/>
    <row r="177" ht="12.75"/>
    <row r="178" ht="27" customHeight="1"/>
  </sheetData>
  <mergeCells count="143">
    <mergeCell ref="A1:G1"/>
    <mergeCell ref="A2:G2"/>
    <mergeCell ref="A3:G3"/>
    <mergeCell ref="A4:G4"/>
    <mergeCell ref="A8:G8"/>
    <mergeCell ref="A9:G9"/>
    <mergeCell ref="A10:E10"/>
    <mergeCell ref="F10:G10"/>
    <mergeCell ref="A11:E11"/>
    <mergeCell ref="F11:G11"/>
    <mergeCell ref="A12:C12"/>
    <mergeCell ref="A14:G14"/>
    <mergeCell ref="B16:F16"/>
    <mergeCell ref="B17:F17"/>
    <mergeCell ref="B18:F18"/>
    <mergeCell ref="B19:F19"/>
    <mergeCell ref="A21:G21"/>
    <mergeCell ref="A23:B23"/>
    <mergeCell ref="C23:D23"/>
    <mergeCell ref="E23:G23"/>
    <mergeCell ref="A24:B24"/>
    <mergeCell ref="C24:D24"/>
    <mergeCell ref="E24:G24"/>
    <mergeCell ref="A26:G26"/>
    <mergeCell ref="A27:G27"/>
    <mergeCell ref="A29:G29"/>
    <mergeCell ref="B30:F30"/>
    <mergeCell ref="B31:F31"/>
    <mergeCell ref="B32:F32"/>
    <mergeCell ref="B33:F33"/>
    <mergeCell ref="A35:G35"/>
    <mergeCell ref="B36:E36"/>
    <mergeCell ref="B37:E37"/>
    <mergeCell ref="B38:E38"/>
    <mergeCell ref="B39:E39"/>
    <mergeCell ref="B40:E40"/>
    <mergeCell ref="B41:E41"/>
    <mergeCell ref="B42:E42"/>
    <mergeCell ref="B43:E43"/>
    <mergeCell ref="B44:E44"/>
    <mergeCell ref="B45:F45"/>
    <mergeCell ref="A47:G47"/>
    <mergeCell ref="B48:F48"/>
    <mergeCell ref="C49:F49"/>
    <mergeCell ref="B51:F51"/>
    <mergeCell ref="B52:F52"/>
    <mergeCell ref="B53:F53"/>
    <mergeCell ref="B54:F54"/>
    <mergeCell ref="B55:F55"/>
    <mergeCell ref="A57:G57"/>
    <mergeCell ref="B58:F58"/>
    <mergeCell ref="B59:F59"/>
    <mergeCell ref="B60:F60"/>
    <mergeCell ref="B61:F61"/>
    <mergeCell ref="B62:F62"/>
    <mergeCell ref="B63:F63"/>
    <mergeCell ref="A65:G65"/>
    <mergeCell ref="A66:G66"/>
    <mergeCell ref="B68:E68"/>
    <mergeCell ref="B69:E69"/>
    <mergeCell ref="B70:E70"/>
    <mergeCell ref="B71:E71"/>
    <mergeCell ref="B72:E72"/>
    <mergeCell ref="B73:E73"/>
    <mergeCell ref="B74:E74"/>
    <mergeCell ref="B75:E75"/>
    <mergeCell ref="B76:E76"/>
    <mergeCell ref="A77:E77"/>
    <mergeCell ref="A79:G79"/>
    <mergeCell ref="B81:F81"/>
    <mergeCell ref="B82:F82"/>
    <mergeCell ref="B83:F83"/>
    <mergeCell ref="A84:F84"/>
    <mergeCell ref="B85:F85"/>
    <mergeCell ref="A86:F86"/>
    <mergeCell ref="A88:G88"/>
    <mergeCell ref="B90:F90"/>
    <mergeCell ref="B91:F91"/>
    <mergeCell ref="B92:F92"/>
    <mergeCell ref="A93:F93"/>
    <mergeCell ref="A102:G102"/>
    <mergeCell ref="B104:F104"/>
    <mergeCell ref="B105:F105"/>
    <mergeCell ref="B106:F106"/>
    <mergeCell ref="B107:F107"/>
    <mergeCell ref="B108:F108"/>
    <mergeCell ref="B109:F109"/>
    <mergeCell ref="B110:F110"/>
    <mergeCell ref="A111:F111"/>
    <mergeCell ref="B115:F115"/>
    <mergeCell ref="B116:F116"/>
    <mergeCell ref="B117:F117"/>
    <mergeCell ref="B118:F118"/>
    <mergeCell ref="B119:F119"/>
    <mergeCell ref="B120:F120"/>
    <mergeCell ref="B121:F121"/>
    <mergeCell ref="A122:F122"/>
    <mergeCell ref="B123:F123"/>
    <mergeCell ref="A124:F124"/>
    <mergeCell ref="B128:F128"/>
    <mergeCell ref="B129:F129"/>
    <mergeCell ref="B130:F130"/>
    <mergeCell ref="B131:F131"/>
    <mergeCell ref="B132:F132"/>
    <mergeCell ref="B133:F133"/>
    <mergeCell ref="B134:F134"/>
    <mergeCell ref="A135:E135"/>
    <mergeCell ref="A137:G137"/>
    <mergeCell ref="B139:E139"/>
    <mergeCell ref="B140:E140"/>
    <mergeCell ref="B141:E141"/>
    <mergeCell ref="B142:E142"/>
    <mergeCell ref="B143:E143"/>
    <mergeCell ref="B144:E144"/>
    <mergeCell ref="B145:E145"/>
    <mergeCell ref="B146:E146"/>
    <mergeCell ref="A147:F147"/>
    <mergeCell ref="A149:G149"/>
    <mergeCell ref="B151:F151"/>
    <mergeCell ref="B152:F152"/>
    <mergeCell ref="B153:F153"/>
    <mergeCell ref="B154:F154"/>
    <mergeCell ref="B155:F155"/>
    <mergeCell ref="A156:F156"/>
    <mergeCell ref="B157:F157"/>
    <mergeCell ref="A158:F158"/>
    <mergeCell ref="A160:G160"/>
    <mergeCell ref="A161:B161"/>
    <mergeCell ref="A162:B162"/>
    <mergeCell ref="A163:B163"/>
    <mergeCell ref="A164:B164"/>
    <mergeCell ref="A165:B165"/>
    <mergeCell ref="A166:F166"/>
    <mergeCell ref="A168:G168"/>
    <mergeCell ref="A169:G169"/>
    <mergeCell ref="B170:E170"/>
    <mergeCell ref="F170:G170"/>
    <mergeCell ref="B171:E171"/>
    <mergeCell ref="F171:G171"/>
    <mergeCell ref="B172:E172"/>
    <mergeCell ref="F172:G172"/>
    <mergeCell ref="B173:E173"/>
    <mergeCell ref="F173:G173"/>
  </mergeCells>
  <printOptions horizontalCentered="1"/>
  <pageMargins left="0.7875" right="0.39375" top="0.275694444444444" bottom="0.0784722222222222" header="0.511805555555555" footer="0.511805555555555"/>
  <pageSetup horizontalDpi="300" verticalDpi="300" orientation="portrait" paperSize="9" scale="58" copies="1"/>
  <rowBreaks count="1" manualBreakCount="1">
    <brk id="97" max="255" man="1"/>
  </rowBreaks>
  <drawing r:id="rId1"/>
</worksheet>
</file>

<file path=xl/worksheets/sheet7.xml><?xml version="1.0" encoding="utf-8"?>
<worksheet xmlns="http://schemas.openxmlformats.org/spreadsheetml/2006/main" xmlns:r="http://schemas.openxmlformats.org/officeDocument/2006/relationships">
  <dimension ref="A1:J26"/>
  <sheetViews>
    <sheetView view="pageBreakPreview" zoomScale="125" zoomScaleSheetLayoutView="125" zoomScalePageLayoutView="125" workbookViewId="0" topLeftCell="A1">
      <selection activeCell="D18" sqref="D18"/>
    </sheetView>
  </sheetViews>
  <sheetFormatPr defaultColWidth="9.140625" defaultRowHeight="12.75"/>
  <cols>
    <col min="1" max="1" width="15.8515625" style="1" customWidth="1"/>
    <col min="2" max="2" width="25.28125" style="1" customWidth="1"/>
    <col min="3" max="3" width="20.8515625" style="2" customWidth="1"/>
    <col min="4" max="4" width="20.140625" style="2" customWidth="1"/>
    <col min="5" max="5" width="16.8515625" style="2" customWidth="1"/>
    <col min="6" max="6" width="15.8515625" style="3" customWidth="1"/>
    <col min="7" max="7" width="12.8515625" style="2" customWidth="1"/>
    <col min="8" max="8" width="8.8515625" style="0" customWidth="1"/>
    <col min="9" max="9" width="13.140625" style="0" customWidth="1"/>
    <col min="10" max="10" width="17.8515625" style="0" customWidth="1"/>
    <col min="11" max="11" width="11.28125" style="0" customWidth="1"/>
    <col min="12" max="257" width="8.7109375" style="0" customWidth="1"/>
  </cols>
  <sheetData>
    <row r="1" spans="1:7" s="6" customFormat="1" ht="12.75" customHeight="1">
      <c r="A1" s="4" t="s">
        <v>0</v>
      </c>
      <c r="B1" s="4"/>
      <c r="C1" s="4"/>
      <c r="D1" s="4"/>
      <c r="E1" s="4"/>
      <c r="F1" s="4"/>
      <c r="G1" s="4"/>
    </row>
    <row r="2" spans="1:7" s="6" customFormat="1" ht="12.75" customHeight="1">
      <c r="A2" s="4" t="s">
        <v>1</v>
      </c>
      <c r="B2" s="4"/>
      <c r="C2" s="4"/>
      <c r="D2" s="4"/>
      <c r="E2" s="4"/>
      <c r="F2" s="4"/>
      <c r="G2" s="4"/>
    </row>
    <row r="3" spans="1:7" s="6" customFormat="1" ht="12.75" customHeight="1">
      <c r="A3" s="4" t="s">
        <v>2</v>
      </c>
      <c r="B3" s="4"/>
      <c r="C3" s="4"/>
      <c r="D3" s="4"/>
      <c r="E3" s="4"/>
      <c r="F3" s="4"/>
      <c r="G3" s="4"/>
    </row>
    <row r="4" spans="1:7" s="6" customFormat="1" ht="12.75" customHeight="1">
      <c r="A4" s="4" t="s">
        <v>3</v>
      </c>
      <c r="B4" s="4"/>
      <c r="C4" s="4"/>
      <c r="D4" s="4"/>
      <c r="E4" s="4"/>
      <c r="F4" s="4"/>
      <c r="G4" s="4"/>
    </row>
    <row r="5" spans="1:7" s="6" customFormat="1" ht="12.75" customHeight="1">
      <c r="A5" s="7"/>
      <c r="B5" s="7"/>
      <c r="C5" s="7"/>
      <c r="D5" s="7"/>
      <c r="E5" s="7"/>
      <c r="F5" s="134"/>
      <c r="G5" s="7"/>
    </row>
    <row r="6" spans="1:7" s="6" customFormat="1" ht="12.75" customHeight="1">
      <c r="A6" s="7"/>
      <c r="B6" s="7"/>
      <c r="C6" s="7"/>
      <c r="D6" s="7"/>
      <c r="E6" s="7"/>
      <c r="F6" s="134"/>
      <c r="G6" s="7"/>
    </row>
    <row r="7" ht="13.55">
      <c r="A7" s="135"/>
    </row>
    <row r="8" ht="13.55">
      <c r="A8" s="136"/>
    </row>
    <row r="9" spans="1:7" ht="13.55">
      <c r="A9" s="137"/>
      <c r="B9" s="137"/>
      <c r="C9" s="137"/>
      <c r="D9" s="137"/>
      <c r="E9" s="137"/>
      <c r="F9" s="137"/>
      <c r="G9" s="137"/>
    </row>
    <row r="10" spans="1:7" ht="38.25" customHeight="1">
      <c r="A10" s="138"/>
      <c r="B10" s="138"/>
      <c r="C10" s="139" t="s">
        <v>185</v>
      </c>
      <c r="D10" s="140" t="s">
        <v>186</v>
      </c>
      <c r="E10" s="140" t="s">
        <v>187</v>
      </c>
      <c r="F10" s="9" t="s">
        <v>188</v>
      </c>
      <c r="G10" s="9"/>
    </row>
    <row r="11" spans="1:7" ht="12.75" customHeight="1">
      <c r="A11" s="141" t="s">
        <v>189</v>
      </c>
      <c r="B11" s="141"/>
      <c r="C11" s="139"/>
      <c r="D11" s="140"/>
      <c r="E11" s="140"/>
      <c r="F11" s="9"/>
      <c r="G11" s="9"/>
    </row>
    <row r="12" spans="1:7" ht="11.25" customHeight="1">
      <c r="A12" s="142"/>
      <c r="B12" s="142"/>
      <c r="C12" s="139"/>
      <c r="D12" s="140"/>
      <c r="E12" s="140"/>
      <c r="F12" s="9"/>
      <c r="G12" s="9"/>
    </row>
    <row r="13" spans="1:7" s="146" customFormat="1" ht="18" customHeight="1">
      <c r="A13" s="8" t="s">
        <v>190</v>
      </c>
      <c r="B13" s="8"/>
      <c r="C13" s="143">
        <v>9</v>
      </c>
      <c r="D13" s="144">
        <f>Faxineiro!G160</f>
        <v>2280.92</v>
      </c>
      <c r="E13" s="144">
        <f>C13*D13</f>
        <v>20528.28</v>
      </c>
      <c r="F13" s="145">
        <f>E13*12</f>
        <v>246339.36</v>
      </c>
      <c r="G13" s="145"/>
    </row>
    <row r="14" spans="1:7" s="146" customFormat="1" ht="18" customHeight="1">
      <c r="A14" s="8" t="s">
        <v>191</v>
      </c>
      <c r="B14" s="8"/>
      <c r="C14" s="143">
        <v>1</v>
      </c>
      <c r="D14" s="144">
        <f>Encarregado!G160</f>
        <v>2518.2</v>
      </c>
      <c r="E14" s="144">
        <f>C14*D14</f>
        <v>2518.2</v>
      </c>
      <c r="F14" s="145">
        <f>E14*12</f>
        <v>30218.4</v>
      </c>
      <c r="G14" s="145"/>
    </row>
    <row r="15" spans="1:7" s="146" customFormat="1" ht="18" customHeight="1">
      <c r="A15" s="8" t="s">
        <v>192</v>
      </c>
      <c r="B15" s="8"/>
      <c r="C15" s="143">
        <v>10</v>
      </c>
      <c r="D15" s="144">
        <f>'Assistente Administrativo'!G159</f>
        <v>2156.87</v>
      </c>
      <c r="E15" s="144">
        <f>C15*D15</f>
        <v>21568.7</v>
      </c>
      <c r="F15" s="145">
        <f>E15*12</f>
        <v>258824.4</v>
      </c>
      <c r="G15" s="145"/>
    </row>
    <row r="16" spans="1:7" s="146" customFormat="1" ht="18" customHeight="1">
      <c r="A16" s="8" t="s">
        <v>193</v>
      </c>
      <c r="B16" s="8"/>
      <c r="C16" s="143">
        <v>3</v>
      </c>
      <c r="D16" s="144">
        <f>Recepcionista!G159</f>
        <v>2309.18</v>
      </c>
      <c r="E16" s="144">
        <f>C16*D16</f>
        <v>6927.54</v>
      </c>
      <c r="F16" s="145">
        <f>E16*12</f>
        <v>83130.48</v>
      </c>
      <c r="G16" s="145"/>
    </row>
    <row r="17" spans="1:7" s="146" customFormat="1" ht="18" customHeight="1">
      <c r="A17" s="8" t="s">
        <v>194</v>
      </c>
      <c r="B17" s="8"/>
      <c r="C17" s="143">
        <v>1</v>
      </c>
      <c r="D17" s="144">
        <f>Copeiro!G158</f>
        <v>2260.06</v>
      </c>
      <c r="E17" s="144">
        <f>C17*D17</f>
        <v>2260.06</v>
      </c>
      <c r="F17" s="145">
        <f>E17*12</f>
        <v>27120.72</v>
      </c>
      <c r="G17" s="145"/>
    </row>
    <row r="18" spans="1:7" s="146" customFormat="1" ht="18.75" customHeight="1">
      <c r="A18" s="8" t="s">
        <v>195</v>
      </c>
      <c r="B18" s="8"/>
      <c r="C18" s="143">
        <v>1</v>
      </c>
      <c r="D18" s="144">
        <f>Garçom!G158</f>
        <v>2310.08</v>
      </c>
      <c r="E18" s="144">
        <f>C18*D18</f>
        <v>2310.08</v>
      </c>
      <c r="F18" s="145">
        <f>E18*12</f>
        <v>27720.96</v>
      </c>
      <c r="G18" s="145"/>
    </row>
    <row r="19" spans="1:10" ht="18.75" customHeight="1">
      <c r="A19" s="147" t="s">
        <v>83</v>
      </c>
      <c r="B19" s="147"/>
      <c r="C19" s="148">
        <f>SUM(C13:C18)</f>
        <v>25</v>
      </c>
      <c r="D19" s="149"/>
      <c r="E19" s="150">
        <f>SUM(E13:E18)</f>
        <v>56112.86</v>
      </c>
      <c r="F19" s="151">
        <f>SUM(F13:G18)</f>
        <v>673354.32</v>
      </c>
      <c r="G19" s="151"/>
      <c r="I19" s="152"/>
      <c r="J19" s="153"/>
    </row>
    <row r="20" spans="1:7" ht="13.55">
      <c r="A20" s="154"/>
      <c r="G20" s="155"/>
    </row>
    <row r="21" spans="1:7" ht="16.5" customHeight="1">
      <c r="A21" s="156" t="s">
        <v>196</v>
      </c>
      <c r="B21" s="156"/>
      <c r="C21" s="156"/>
      <c r="D21" s="156"/>
      <c r="E21" s="156"/>
      <c r="F21" s="157">
        <f>E19</f>
        <v>56112.86</v>
      </c>
      <c r="G21" s="157"/>
    </row>
    <row r="22" spans="1:7" ht="16.5" customHeight="1">
      <c r="A22" s="158" t="s">
        <v>197</v>
      </c>
      <c r="B22" s="158"/>
      <c r="C22" s="158"/>
      <c r="D22" s="158"/>
      <c r="E22" s="158"/>
      <c r="F22" s="158"/>
      <c r="G22" s="158"/>
    </row>
    <row r="23" spans="1:7" ht="16.5" customHeight="1">
      <c r="A23" s="159" t="s">
        <v>198</v>
      </c>
      <c r="B23" s="159"/>
      <c r="C23" s="159"/>
      <c r="D23" s="159"/>
      <c r="E23" s="159"/>
      <c r="F23" s="160">
        <f>F19</f>
        <v>673354.32</v>
      </c>
      <c r="G23" s="160"/>
    </row>
    <row r="24" spans="1:7" ht="16.5" customHeight="1">
      <c r="A24" s="161" t="s">
        <v>199</v>
      </c>
      <c r="B24" s="161"/>
      <c r="C24" s="161"/>
      <c r="D24" s="161"/>
      <c r="E24" s="161"/>
      <c r="F24" s="161"/>
      <c r="G24" s="161"/>
    </row>
    <row r="26" spans="1:6" ht="13.55">
      <c r="A26" s="129" t="s">
        <v>164</v>
      </c>
      <c r="F26" s="162"/>
    </row>
    <row r="30" ht="22.5" customHeight="1"/>
  </sheetData>
  <mergeCells count="32">
    <mergeCell ref="A1:G1"/>
    <mergeCell ref="A2:G2"/>
    <mergeCell ref="A3:G3"/>
    <mergeCell ref="A4:G4"/>
    <mergeCell ref="A9:G9"/>
    <mergeCell ref="A10:B10"/>
    <mergeCell ref="C10:C12"/>
    <mergeCell ref="D10:D12"/>
    <mergeCell ref="E10:E12"/>
    <mergeCell ref="F10:G12"/>
    <mergeCell ref="A11:B11"/>
    <mergeCell ref="A12:B12"/>
    <mergeCell ref="A13:B13"/>
    <mergeCell ref="F13:G13"/>
    <mergeCell ref="A14:B14"/>
    <mergeCell ref="F14:G14"/>
    <mergeCell ref="A15:B15"/>
    <mergeCell ref="F15:G15"/>
    <mergeCell ref="A16:B16"/>
    <mergeCell ref="F16:G16"/>
    <mergeCell ref="A17:B17"/>
    <mergeCell ref="F17:G17"/>
    <mergeCell ref="A18:B18"/>
    <mergeCell ref="F18:G18"/>
    <mergeCell ref="A19:B19"/>
    <mergeCell ref="F19:G19"/>
    <mergeCell ref="A21:E21"/>
    <mergeCell ref="F21:G21"/>
    <mergeCell ref="A22:G22"/>
    <mergeCell ref="A23:E23"/>
    <mergeCell ref="F23:G23"/>
    <mergeCell ref="A24:G24"/>
  </mergeCells>
  <printOptions horizontalCentered="1"/>
  <pageMargins left="0.7875" right="0.39375" top="0.275694444444444" bottom="0.0784722222222222" header="0.511805555555555" footer="0.511805555555555"/>
  <pageSetup horizontalDpi="300" verticalDpi="300" orientation="portrait" paperSize="9" scale="67" copies="1"/>
  <drawing r:id="rId1"/>
</worksheet>
</file>

<file path=xl/worksheets/sheet8.xml><?xml version="1.0" encoding="utf-8"?>
<worksheet xmlns="http://schemas.openxmlformats.org/spreadsheetml/2006/main" xmlns:r="http://schemas.openxmlformats.org/officeDocument/2006/relationships">
  <dimension ref="A1:J59"/>
  <sheetViews>
    <sheetView view="pageBreakPreview" zoomScale="125" zoomScaleSheetLayoutView="125" zoomScalePageLayoutView="125" workbookViewId="0" topLeftCell="A31">
      <selection activeCell="A55" sqref="A55"/>
    </sheetView>
  </sheetViews>
  <sheetFormatPr defaultColWidth="9.140625" defaultRowHeight="12.75"/>
  <cols>
    <col min="1" max="1" width="23.7109375" style="0" customWidth="1"/>
    <col min="2" max="2" width="90.28125" style="0" customWidth="1"/>
    <col min="3" max="3" width="38.140625" style="1" customWidth="1"/>
    <col min="4" max="4" width="11.421875" style="1" customWidth="1"/>
    <col min="5" max="5" width="11.7109375" style="2" customWidth="1"/>
    <col min="6" max="6" width="14.28125" style="2" customWidth="1"/>
    <col min="7" max="7" width="10.7109375" style="2" customWidth="1"/>
    <col min="8" max="8" width="15.28125" style="3" customWidth="1"/>
    <col min="9" max="9" width="9.140625" style="2" customWidth="1"/>
    <col min="10" max="257" width="8.7109375" style="0" customWidth="1"/>
  </cols>
  <sheetData>
    <row r="1" spans="1:10" ht="12.75">
      <c r="A1" s="163" t="s">
        <v>0</v>
      </c>
      <c r="B1" s="163"/>
      <c r="C1" s="97"/>
      <c r="D1" s="97"/>
      <c r="E1" s="164"/>
      <c r="F1" s="164"/>
      <c r="G1" s="164"/>
      <c r="H1" s="165"/>
      <c r="I1" s="164"/>
      <c r="J1" s="166"/>
    </row>
    <row r="2" spans="1:10" ht="12.75">
      <c r="A2" s="163" t="s">
        <v>1</v>
      </c>
      <c r="B2" s="163"/>
      <c r="C2" s="97"/>
      <c r="D2" s="97"/>
      <c r="E2" s="164"/>
      <c r="F2" s="164"/>
      <c r="G2" s="164"/>
      <c r="H2" s="165"/>
      <c r="I2" s="164"/>
      <c r="J2" s="166"/>
    </row>
    <row r="3" spans="1:10" ht="12.75">
      <c r="A3" s="163" t="s">
        <v>2</v>
      </c>
      <c r="B3" s="163"/>
      <c r="C3" s="97"/>
      <c r="D3" s="97"/>
      <c r="E3" s="164"/>
      <c r="F3" s="164"/>
      <c r="G3" s="164"/>
      <c r="H3" s="165"/>
      <c r="I3" s="164"/>
      <c r="J3" s="166"/>
    </row>
    <row r="4" spans="1:10" ht="12.75">
      <c r="A4" s="163" t="s">
        <v>3</v>
      </c>
      <c r="B4" s="163"/>
      <c r="C4" s="97"/>
      <c r="D4" s="97"/>
      <c r="E4" s="164"/>
      <c r="F4" s="164"/>
      <c r="G4" s="164"/>
      <c r="H4" s="165"/>
      <c r="I4" s="164"/>
      <c r="J4" s="166"/>
    </row>
    <row r="5" spans="1:10" ht="12.75">
      <c r="A5" s="166"/>
      <c r="B5" s="166"/>
      <c r="C5" s="97"/>
      <c r="D5" s="97"/>
      <c r="E5" s="164"/>
      <c r="F5" s="164"/>
      <c r="G5" s="164"/>
      <c r="H5" s="165"/>
      <c r="I5" s="164"/>
      <c r="J5" s="166"/>
    </row>
    <row r="6" spans="1:10" ht="12.75">
      <c r="A6" s="166"/>
      <c r="B6" s="166"/>
      <c r="C6" s="97"/>
      <c r="D6" s="97"/>
      <c r="E6" s="164"/>
      <c r="F6" s="164"/>
      <c r="G6" s="164"/>
      <c r="H6" s="165"/>
      <c r="I6" s="164"/>
      <c r="J6" s="166"/>
    </row>
    <row r="7" spans="1:10" ht="13.55" customHeight="1">
      <c r="A7" s="167" t="s">
        <v>200</v>
      </c>
      <c r="B7" s="167"/>
      <c r="C7" s="97"/>
      <c r="D7" s="97"/>
      <c r="E7" s="164"/>
      <c r="F7" s="164"/>
      <c r="G7" s="164"/>
      <c r="H7" s="165"/>
      <c r="I7" s="164"/>
      <c r="J7" s="166"/>
    </row>
    <row r="8" spans="1:10" ht="1.5" customHeight="1">
      <c r="A8" s="167"/>
      <c r="B8" s="167"/>
      <c r="C8" s="97"/>
      <c r="D8" s="97"/>
      <c r="E8" s="164"/>
      <c r="F8" s="164"/>
      <c r="G8" s="164"/>
      <c r="H8" s="165"/>
      <c r="I8" s="164"/>
      <c r="J8" s="166"/>
    </row>
    <row r="9" spans="1:10" ht="13.55">
      <c r="A9" s="167"/>
      <c r="B9" s="167"/>
      <c r="C9" s="97"/>
      <c r="D9" s="97"/>
      <c r="E9" s="164"/>
      <c r="F9" s="164"/>
      <c r="G9" s="164"/>
      <c r="H9" s="165"/>
      <c r="I9" s="164"/>
      <c r="J9" s="166"/>
    </row>
    <row r="10" spans="1:10" ht="7.5" customHeight="1">
      <c r="A10" s="167"/>
      <c r="B10" s="167"/>
      <c r="C10" s="97"/>
      <c r="D10" s="97"/>
      <c r="E10" s="164"/>
      <c r="F10" s="164"/>
      <c r="G10" s="164"/>
      <c r="H10" s="165"/>
      <c r="I10" s="164"/>
      <c r="J10" s="166"/>
    </row>
    <row r="11" spans="1:10" ht="13.55" hidden="1">
      <c r="A11" s="167"/>
      <c r="B11" s="167"/>
      <c r="C11" s="97"/>
      <c r="D11" s="97"/>
      <c r="E11" s="164"/>
      <c r="F11" s="164"/>
      <c r="G11" s="164"/>
      <c r="H11" s="165"/>
      <c r="I11" s="164"/>
      <c r="J11" s="166"/>
    </row>
    <row r="12" spans="1:10" ht="13.55">
      <c r="A12" s="167"/>
      <c r="B12" s="167"/>
      <c r="C12" s="97"/>
      <c r="D12" s="97"/>
      <c r="E12" s="164"/>
      <c r="F12" s="164"/>
      <c r="G12" s="164"/>
      <c r="H12" s="165"/>
      <c r="I12" s="164"/>
      <c r="J12" s="166"/>
    </row>
    <row r="13" spans="1:10" ht="13.55">
      <c r="A13" s="166"/>
      <c r="B13" s="166"/>
      <c r="C13" s="97"/>
      <c r="D13" s="97"/>
      <c r="E13" s="164"/>
      <c r="F13" s="164"/>
      <c r="G13" s="164"/>
      <c r="H13" s="165"/>
      <c r="I13" s="164"/>
      <c r="J13" s="166"/>
    </row>
    <row r="14" spans="1:10" ht="13.55">
      <c r="A14" s="166"/>
      <c r="B14" s="166"/>
      <c r="C14" s="97"/>
      <c r="D14" s="97"/>
      <c r="E14" s="164"/>
      <c r="F14" s="164"/>
      <c r="G14" s="164"/>
      <c r="H14" s="165"/>
      <c r="I14" s="164"/>
      <c r="J14" s="166"/>
    </row>
    <row r="16" spans="1:2" ht="13.55" customHeight="1">
      <c r="A16" s="168" t="s">
        <v>201</v>
      </c>
      <c r="B16" s="169"/>
    </row>
    <row r="17" spans="1:2" ht="13.55">
      <c r="A17" s="168"/>
      <c r="B17" s="170" t="s">
        <v>202</v>
      </c>
    </row>
    <row r="18" spans="1:2" ht="13.55">
      <c r="A18" s="168"/>
      <c r="B18" s="170"/>
    </row>
    <row r="19" spans="1:2" ht="13.55" customHeight="1">
      <c r="A19" s="171" t="s">
        <v>203</v>
      </c>
      <c r="B19" s="172" t="s">
        <v>204</v>
      </c>
    </row>
    <row r="20" spans="1:2" ht="13.55">
      <c r="A20" s="171"/>
      <c r="B20" s="173" t="s">
        <v>205</v>
      </c>
    </row>
    <row r="21" spans="1:2" ht="13.55">
      <c r="A21" s="171"/>
      <c r="B21" s="173" t="s">
        <v>206</v>
      </c>
    </row>
    <row r="22" spans="1:2" ht="13.55">
      <c r="A22" s="171"/>
      <c r="B22" s="173" t="s">
        <v>207</v>
      </c>
    </row>
    <row r="23" spans="1:2" ht="13.55">
      <c r="A23" s="171"/>
      <c r="B23" s="173" t="s">
        <v>208</v>
      </c>
    </row>
    <row r="24" spans="1:2" ht="13.55" customHeight="1">
      <c r="A24" s="174" t="s">
        <v>180</v>
      </c>
      <c r="B24" s="175" t="s">
        <v>209</v>
      </c>
    </row>
    <row r="25" spans="1:2" ht="13.55">
      <c r="A25" s="174"/>
      <c r="B25" s="176" t="s">
        <v>210</v>
      </c>
    </row>
    <row r="26" spans="1:2" ht="13.55">
      <c r="A26" s="174"/>
      <c r="B26" s="176" t="s">
        <v>211</v>
      </c>
    </row>
    <row r="27" spans="1:2" ht="13.55">
      <c r="A27" s="174"/>
      <c r="B27" s="176" t="s">
        <v>212</v>
      </c>
    </row>
    <row r="28" spans="1:2" ht="13.55">
      <c r="A28" s="174"/>
      <c r="B28" s="177" t="s">
        <v>213</v>
      </c>
    </row>
    <row r="29" spans="1:2" ht="13.55" customHeight="1">
      <c r="A29" s="178" t="s">
        <v>214</v>
      </c>
      <c r="B29" s="176" t="s">
        <v>215</v>
      </c>
    </row>
    <row r="30" spans="1:2" ht="13.55">
      <c r="A30" s="178"/>
      <c r="B30" s="176" t="s">
        <v>216</v>
      </c>
    </row>
    <row r="31" spans="1:2" ht="23.85">
      <c r="A31" s="178"/>
      <c r="B31" s="176" t="s">
        <v>217</v>
      </c>
    </row>
    <row r="32" spans="1:2" ht="13.55">
      <c r="A32" s="178"/>
      <c r="B32" s="177" t="s">
        <v>218</v>
      </c>
    </row>
    <row r="33" spans="1:2" ht="13.55" customHeight="1">
      <c r="A33" s="174" t="s">
        <v>219</v>
      </c>
      <c r="B33" s="176" t="s">
        <v>220</v>
      </c>
    </row>
    <row r="34" spans="1:2" ht="13.55">
      <c r="A34" s="174"/>
      <c r="B34" s="176" t="s">
        <v>221</v>
      </c>
    </row>
    <row r="35" spans="1:2" ht="23.85">
      <c r="A35" s="174"/>
      <c r="B35" s="176" t="s">
        <v>222</v>
      </c>
    </row>
    <row r="36" spans="1:2" ht="13.55">
      <c r="A36" s="174"/>
      <c r="B36" s="177" t="s">
        <v>223</v>
      </c>
    </row>
    <row r="37" spans="1:2" ht="13.55" customHeight="1">
      <c r="A37" s="174" t="s">
        <v>183</v>
      </c>
      <c r="B37" s="179" t="s">
        <v>224</v>
      </c>
    </row>
    <row r="38" spans="1:2" ht="13.55">
      <c r="A38" s="174"/>
      <c r="B38" s="179" t="s">
        <v>225</v>
      </c>
    </row>
    <row r="39" spans="1:2" ht="13.55">
      <c r="A39" s="174"/>
      <c r="B39" s="179" t="s">
        <v>226</v>
      </c>
    </row>
    <row r="40" spans="1:2" ht="13.55">
      <c r="A40" s="174"/>
      <c r="B40" s="179" t="s">
        <v>227</v>
      </c>
    </row>
    <row r="41" spans="1:2" ht="13.55">
      <c r="A41" s="174"/>
      <c r="B41" s="179" t="s">
        <v>228</v>
      </c>
    </row>
    <row r="42" spans="1:2" ht="13.55">
      <c r="A42" s="174"/>
      <c r="B42" s="179" t="s">
        <v>229</v>
      </c>
    </row>
    <row r="43" spans="1:2" ht="13.55">
      <c r="A43" s="174"/>
      <c r="B43" s="179" t="s">
        <v>230</v>
      </c>
    </row>
    <row r="44" spans="1:2" ht="13.55">
      <c r="A44" s="174"/>
      <c r="B44" s="180" t="s">
        <v>231</v>
      </c>
    </row>
    <row r="45" spans="1:2" ht="13.55" customHeight="1">
      <c r="A45" s="174" t="s">
        <v>176</v>
      </c>
      <c r="B45" s="179" t="s">
        <v>232</v>
      </c>
    </row>
    <row r="46" spans="1:2" ht="13.55">
      <c r="A46" s="174"/>
      <c r="B46" s="179" t="s">
        <v>233</v>
      </c>
    </row>
    <row r="47" spans="1:2" ht="13.55">
      <c r="A47" s="174"/>
      <c r="B47" s="179" t="s">
        <v>234</v>
      </c>
    </row>
    <row r="48" spans="1:2" ht="13.55">
      <c r="A48" s="174"/>
      <c r="B48" s="179" t="s">
        <v>235</v>
      </c>
    </row>
    <row r="49" spans="1:2" ht="13.55">
      <c r="A49" s="174"/>
      <c r="B49" s="179" t="s">
        <v>236</v>
      </c>
    </row>
    <row r="50" spans="1:2" ht="13.55">
      <c r="A50" s="174"/>
      <c r="B50" s="179" t="s">
        <v>237</v>
      </c>
    </row>
    <row r="51" spans="1:2" ht="13.55">
      <c r="A51" s="174"/>
      <c r="B51" s="179" t="s">
        <v>238</v>
      </c>
    </row>
    <row r="52" spans="1:2" ht="13.55">
      <c r="A52" s="174"/>
      <c r="B52" s="179" t="s">
        <v>229</v>
      </c>
    </row>
    <row r="53" spans="1:2" ht="13.55">
      <c r="A53" s="174"/>
      <c r="B53" s="177" t="s">
        <v>239</v>
      </c>
    </row>
    <row r="55" spans="1:2" ht="27.75" customHeight="1">
      <c r="A55" s="181" t="s">
        <v>240</v>
      </c>
      <c r="B55" s="181"/>
    </row>
    <row r="56" spans="1:2" ht="54.75" customHeight="1">
      <c r="A56" s="181"/>
      <c r="B56" s="181"/>
    </row>
    <row r="59" ht="12.75">
      <c r="A59" s="166" t="s">
        <v>164</v>
      </c>
    </row>
    <row r="60" ht="12.75"/>
    <row r="61" ht="12.75"/>
    <row r="62" ht="12.75"/>
    <row r="63" ht="12.75"/>
    <row r="64" ht="12.75"/>
  </sheetData>
  <mergeCells count="13">
    <mergeCell ref="A1:B1"/>
    <mergeCell ref="A2:B2"/>
    <mergeCell ref="A3:B3"/>
    <mergeCell ref="A4:B4"/>
    <mergeCell ref="A7:B12"/>
    <mergeCell ref="A16:A18"/>
    <mergeCell ref="A19:A23"/>
    <mergeCell ref="A24:A28"/>
    <mergeCell ref="A29:A32"/>
    <mergeCell ref="A33:A36"/>
    <mergeCell ref="A37:A44"/>
    <mergeCell ref="A45:A53"/>
    <mergeCell ref="A55:B56"/>
  </mergeCells>
  <printOptions horizontalCentered="1"/>
  <pageMargins left="0.511805555555555" right="0.511805555555555" top="0.559722222222222" bottom="0.433333333333333" header="0.511805555555555" footer="0.511805555555555"/>
  <pageSetup horizontalDpi="300" verticalDpi="300" orientation="portrait" paperSize="9" scale="80" copies="1"/>
  <drawing r:id="rId1"/>
</worksheet>
</file>

<file path=xl/worksheets/sheet9.xml><?xml version="1.0" encoding="utf-8"?>
<worksheet xmlns="http://schemas.openxmlformats.org/spreadsheetml/2006/main" xmlns:r="http://schemas.openxmlformats.org/officeDocument/2006/relationships">
  <dimension ref="A1:D101"/>
  <sheetViews>
    <sheetView view="pageBreakPreview" zoomScale="125" zoomScaleSheetLayoutView="125" zoomScalePageLayoutView="125" workbookViewId="0" topLeftCell="A1">
      <selection activeCell="F28" sqref="F28"/>
    </sheetView>
  </sheetViews>
  <sheetFormatPr defaultColWidth="9.140625" defaultRowHeight="12.75"/>
  <cols>
    <col min="1" max="1" width="8.7109375" style="0" customWidth="1"/>
    <col min="2" max="2" width="71.7109375" style="0" customWidth="1"/>
    <col min="3" max="3" width="11.28125" style="0" customWidth="1"/>
    <col min="4" max="4" width="11.421875" style="0" customWidth="1"/>
    <col min="5" max="5" width="8.7109375" style="0" customWidth="1"/>
    <col min="6" max="6" width="26.140625" style="0" customWidth="1"/>
    <col min="7" max="257" width="8.7109375" style="0" customWidth="1"/>
  </cols>
  <sheetData>
    <row r="1" spans="1:4" ht="12.75">
      <c r="A1" s="163" t="s">
        <v>0</v>
      </c>
      <c r="B1" s="163"/>
      <c r="C1" s="163"/>
      <c r="D1" s="163"/>
    </row>
    <row r="2" spans="1:4" ht="12.75">
      <c r="A2" s="163" t="s">
        <v>1</v>
      </c>
      <c r="B2" s="163"/>
      <c r="C2" s="163"/>
      <c r="D2" s="163"/>
    </row>
    <row r="3" spans="1:4" ht="12.75">
      <c r="A3" s="163" t="s">
        <v>2</v>
      </c>
      <c r="B3" s="163"/>
      <c r="C3" s="163"/>
      <c r="D3" s="163"/>
    </row>
    <row r="4" spans="1:4" ht="12.75">
      <c r="A4" s="163" t="s">
        <v>3</v>
      </c>
      <c r="B4" s="163"/>
      <c r="C4" s="163"/>
      <c r="D4" s="163"/>
    </row>
    <row r="8" spans="1:4" ht="14.75">
      <c r="A8" s="182" t="s">
        <v>241</v>
      </c>
      <c r="B8" s="182"/>
      <c r="C8" s="182"/>
      <c r="D8" s="182"/>
    </row>
    <row r="9" spans="1:4" ht="13.55" customHeight="1">
      <c r="A9" s="183" t="s">
        <v>242</v>
      </c>
      <c r="B9" s="183" t="s">
        <v>243</v>
      </c>
      <c r="C9" s="183" t="s">
        <v>244</v>
      </c>
      <c r="D9" s="184" t="s">
        <v>245</v>
      </c>
    </row>
    <row r="10" spans="1:4" ht="13.55">
      <c r="A10" s="183"/>
      <c r="B10" s="183"/>
      <c r="C10" s="183"/>
      <c r="D10" s="185" t="s">
        <v>246</v>
      </c>
    </row>
    <row r="11" spans="1:4" ht="13.55">
      <c r="A11" s="183"/>
      <c r="B11" s="183"/>
      <c r="C11" s="183"/>
      <c r="D11" s="186" t="s">
        <v>247</v>
      </c>
    </row>
    <row r="12" spans="1:4" ht="13.55">
      <c r="A12" s="187">
        <v>1</v>
      </c>
      <c r="B12" s="188" t="s">
        <v>248</v>
      </c>
      <c r="C12" s="189" t="s">
        <v>244</v>
      </c>
      <c r="D12" s="190">
        <v>4</v>
      </c>
    </row>
    <row r="13" spans="1:4" ht="13.55">
      <c r="A13" s="187">
        <v>2</v>
      </c>
      <c r="B13" s="188" t="s">
        <v>249</v>
      </c>
      <c r="C13" s="189" t="s">
        <v>244</v>
      </c>
      <c r="D13" s="190">
        <v>10</v>
      </c>
    </row>
    <row r="14" spans="1:4" ht="13.55">
      <c r="A14" s="187">
        <v>3</v>
      </c>
      <c r="B14" s="191" t="s">
        <v>250</v>
      </c>
      <c r="C14" s="189" t="s">
        <v>251</v>
      </c>
      <c r="D14" s="190">
        <v>8</v>
      </c>
    </row>
    <row r="15" spans="1:4" ht="23.85">
      <c r="A15" s="187">
        <v>4</v>
      </c>
      <c r="B15" s="191" t="s">
        <v>252</v>
      </c>
      <c r="C15" s="189" t="s">
        <v>253</v>
      </c>
      <c r="D15" s="190">
        <v>4</v>
      </c>
    </row>
    <row r="16" spans="1:4" ht="13.55">
      <c r="A16" s="187">
        <v>5</v>
      </c>
      <c r="B16" s="191" t="s">
        <v>254</v>
      </c>
      <c r="C16" s="189" t="s">
        <v>244</v>
      </c>
      <c r="D16" s="190">
        <v>10</v>
      </c>
    </row>
    <row r="17" spans="1:4" ht="23.85">
      <c r="A17" s="187">
        <v>6</v>
      </c>
      <c r="B17" s="188" t="s">
        <v>255</v>
      </c>
      <c r="C17" s="189" t="s">
        <v>251</v>
      </c>
      <c r="D17" s="190">
        <v>2</v>
      </c>
    </row>
    <row r="18" spans="1:4" ht="13.55">
      <c r="A18" s="187">
        <v>7</v>
      </c>
      <c r="B18" s="191" t="s">
        <v>256</v>
      </c>
      <c r="C18" s="189" t="s">
        <v>257</v>
      </c>
      <c r="D18" s="190">
        <v>1</v>
      </c>
    </row>
    <row r="19" spans="1:4" ht="13.55">
      <c r="A19" s="187">
        <v>8</v>
      </c>
      <c r="B19" s="191" t="s">
        <v>258</v>
      </c>
      <c r="C19" s="189" t="s">
        <v>259</v>
      </c>
      <c r="D19" s="190">
        <v>13</v>
      </c>
    </row>
    <row r="20" ht="13.55">
      <c r="A20" s="192"/>
    </row>
    <row r="21" ht="14.75">
      <c r="A21" s="193" t="s">
        <v>260</v>
      </c>
    </row>
    <row r="22" spans="1:4" ht="35.05">
      <c r="A22" s="194" t="s">
        <v>242</v>
      </c>
      <c r="B22" s="194" t="s">
        <v>261</v>
      </c>
      <c r="C22" s="195" t="s">
        <v>244</v>
      </c>
      <c r="D22" s="196" t="s">
        <v>262</v>
      </c>
    </row>
    <row r="23" spans="1:4" ht="23.85">
      <c r="A23" s="197">
        <v>1</v>
      </c>
      <c r="B23" s="198" t="s">
        <v>263</v>
      </c>
      <c r="C23" s="199" t="s">
        <v>251</v>
      </c>
      <c r="D23" s="200">
        <v>24</v>
      </c>
    </row>
    <row r="24" spans="1:4" ht="13.55">
      <c r="A24" s="187">
        <v>2</v>
      </c>
      <c r="B24" s="191" t="s">
        <v>264</v>
      </c>
      <c r="C24" s="189" t="s">
        <v>251</v>
      </c>
      <c r="D24" s="190">
        <v>4</v>
      </c>
    </row>
    <row r="25" spans="1:4" ht="13.55">
      <c r="A25" s="197">
        <v>3</v>
      </c>
      <c r="B25" s="198" t="s">
        <v>265</v>
      </c>
      <c r="C25" s="189" t="s">
        <v>251</v>
      </c>
      <c r="D25" s="200">
        <v>8</v>
      </c>
    </row>
    <row r="26" spans="1:4" ht="13.55">
      <c r="A26" s="197">
        <v>4</v>
      </c>
      <c r="B26" s="191" t="s">
        <v>266</v>
      </c>
      <c r="C26" s="189" t="s">
        <v>251</v>
      </c>
      <c r="D26" s="190">
        <v>6</v>
      </c>
    </row>
    <row r="27" spans="1:4" ht="35.05">
      <c r="A27" s="187">
        <v>5</v>
      </c>
      <c r="B27" s="198" t="s">
        <v>267</v>
      </c>
      <c r="C27" s="199" t="s">
        <v>251</v>
      </c>
      <c r="D27" s="200">
        <v>6</v>
      </c>
    </row>
    <row r="28" spans="1:4" ht="46.25">
      <c r="A28" s="197">
        <v>6</v>
      </c>
      <c r="B28" s="191" t="s">
        <v>268</v>
      </c>
      <c r="C28" s="189" t="s">
        <v>269</v>
      </c>
      <c r="D28" s="190">
        <v>2</v>
      </c>
    </row>
    <row r="29" spans="1:4" ht="23.85">
      <c r="A29" s="197">
        <v>7</v>
      </c>
      <c r="B29" s="198" t="s">
        <v>270</v>
      </c>
      <c r="C29" s="199" t="s">
        <v>251</v>
      </c>
      <c r="D29" s="200">
        <v>4</v>
      </c>
    </row>
    <row r="30" spans="1:4" ht="35.05">
      <c r="A30" s="187">
        <v>8</v>
      </c>
      <c r="B30" s="191" t="s">
        <v>271</v>
      </c>
      <c r="C30" s="199" t="s">
        <v>251</v>
      </c>
      <c r="D30" s="190">
        <v>5</v>
      </c>
    </row>
    <row r="31" spans="1:4" ht="23.85">
      <c r="A31" s="197">
        <v>9</v>
      </c>
      <c r="B31" s="198" t="s">
        <v>272</v>
      </c>
      <c r="C31" s="199" t="s">
        <v>244</v>
      </c>
      <c r="D31" s="200">
        <v>5</v>
      </c>
    </row>
    <row r="32" spans="1:4" ht="23.85">
      <c r="A32" s="197">
        <v>10</v>
      </c>
      <c r="B32" s="191" t="s">
        <v>273</v>
      </c>
      <c r="C32" s="189" t="s">
        <v>244</v>
      </c>
      <c r="D32" s="190">
        <v>4</v>
      </c>
    </row>
    <row r="33" spans="1:4" ht="23.85">
      <c r="A33" s="187">
        <v>11</v>
      </c>
      <c r="B33" s="191" t="s">
        <v>274</v>
      </c>
      <c r="C33" s="189" t="s">
        <v>244</v>
      </c>
      <c r="D33" s="190">
        <v>4</v>
      </c>
    </row>
    <row r="34" spans="1:4" ht="13.55">
      <c r="A34" s="197">
        <v>12</v>
      </c>
      <c r="B34" s="191" t="s">
        <v>275</v>
      </c>
      <c r="C34" s="189" t="s">
        <v>244</v>
      </c>
      <c r="D34" s="190">
        <v>4</v>
      </c>
    </row>
    <row r="35" spans="1:4" ht="13.55">
      <c r="A35" s="197">
        <v>13</v>
      </c>
      <c r="B35" s="198" t="s">
        <v>276</v>
      </c>
      <c r="C35" s="199" t="s">
        <v>244</v>
      </c>
      <c r="D35" s="200">
        <v>4</v>
      </c>
    </row>
    <row r="36" spans="1:4" ht="13.55">
      <c r="A36" s="187">
        <v>14</v>
      </c>
      <c r="B36" s="191" t="s">
        <v>277</v>
      </c>
      <c r="C36" s="189" t="s">
        <v>244</v>
      </c>
      <c r="D36" s="190">
        <v>2</v>
      </c>
    </row>
    <row r="37" spans="1:4" ht="13.55">
      <c r="A37" s="197">
        <v>15</v>
      </c>
      <c r="B37" s="198" t="s">
        <v>278</v>
      </c>
      <c r="C37" s="199" t="s">
        <v>244</v>
      </c>
      <c r="D37" s="200">
        <v>4</v>
      </c>
    </row>
    <row r="38" spans="1:4" ht="13.55">
      <c r="A38" s="197">
        <v>16</v>
      </c>
      <c r="B38" s="191" t="s">
        <v>279</v>
      </c>
      <c r="C38" s="189" t="s">
        <v>244</v>
      </c>
      <c r="D38" s="190">
        <v>4</v>
      </c>
    </row>
    <row r="39" spans="1:4" ht="13.55">
      <c r="A39" s="187">
        <v>17</v>
      </c>
      <c r="B39" s="198" t="s">
        <v>280</v>
      </c>
      <c r="C39" s="199" t="s">
        <v>244</v>
      </c>
      <c r="D39" s="200">
        <v>4</v>
      </c>
    </row>
    <row r="40" spans="1:4" ht="35.05">
      <c r="A40" s="197">
        <v>18</v>
      </c>
      <c r="B40" s="198" t="s">
        <v>281</v>
      </c>
      <c r="C40" s="199" t="s">
        <v>257</v>
      </c>
      <c r="D40" s="200">
        <v>2</v>
      </c>
    </row>
    <row r="41" spans="1:4" ht="23.85">
      <c r="A41" s="197">
        <v>19</v>
      </c>
      <c r="B41" s="201" t="s">
        <v>282</v>
      </c>
      <c r="C41" s="202" t="s">
        <v>257</v>
      </c>
      <c r="D41" s="203">
        <v>2</v>
      </c>
    </row>
    <row r="42" spans="1:4" ht="13.55">
      <c r="A42" s="187">
        <v>20</v>
      </c>
      <c r="B42" s="198" t="s">
        <v>283</v>
      </c>
      <c r="C42" s="199" t="s">
        <v>251</v>
      </c>
      <c r="D42" s="200">
        <v>2</v>
      </c>
    </row>
    <row r="43" spans="1:4" ht="23.85">
      <c r="A43" s="197">
        <v>21</v>
      </c>
      <c r="B43" s="191" t="s">
        <v>284</v>
      </c>
      <c r="C43" s="189" t="s">
        <v>251</v>
      </c>
      <c r="D43" s="190">
        <v>2</v>
      </c>
    </row>
    <row r="44" spans="1:4" ht="24">
      <c r="A44" s="197">
        <v>22</v>
      </c>
      <c r="B44" s="198" t="s">
        <v>285</v>
      </c>
      <c r="C44" s="199" t="s">
        <v>244</v>
      </c>
      <c r="D44" s="200">
        <v>2</v>
      </c>
    </row>
    <row r="45" spans="1:4" ht="24">
      <c r="A45" s="187">
        <v>23</v>
      </c>
      <c r="B45" s="191" t="s">
        <v>286</v>
      </c>
      <c r="C45" s="189" t="s">
        <v>251</v>
      </c>
      <c r="D45" s="190">
        <v>5</v>
      </c>
    </row>
    <row r="46" spans="1:4" ht="24">
      <c r="A46" s="197">
        <v>24</v>
      </c>
      <c r="B46" s="198" t="s">
        <v>287</v>
      </c>
      <c r="C46" s="199" t="s">
        <v>257</v>
      </c>
      <c r="D46" s="200">
        <v>1</v>
      </c>
    </row>
    <row r="47" spans="1:4" ht="24">
      <c r="A47" s="197">
        <v>25</v>
      </c>
      <c r="B47" s="204" t="s">
        <v>288</v>
      </c>
      <c r="C47" s="205" t="s">
        <v>257</v>
      </c>
      <c r="D47" s="206">
        <v>1</v>
      </c>
    </row>
    <row r="48" spans="1:4" ht="13.55">
      <c r="A48" s="187">
        <v>26</v>
      </c>
      <c r="B48" s="191" t="s">
        <v>289</v>
      </c>
      <c r="C48" s="189" t="s">
        <v>251</v>
      </c>
      <c r="D48" s="190">
        <v>4</v>
      </c>
    </row>
    <row r="49" spans="1:4" ht="13.55">
      <c r="A49" s="197">
        <v>27</v>
      </c>
      <c r="B49" s="198" t="s">
        <v>290</v>
      </c>
      <c r="C49" s="199" t="s">
        <v>244</v>
      </c>
      <c r="D49" s="200">
        <v>30</v>
      </c>
    </row>
    <row r="50" spans="1:4" ht="13.55">
      <c r="A50" s="197">
        <v>28</v>
      </c>
      <c r="B50" s="191" t="s">
        <v>291</v>
      </c>
      <c r="C50" s="189" t="s">
        <v>259</v>
      </c>
      <c r="D50" s="190">
        <v>2</v>
      </c>
    </row>
    <row r="51" spans="1:4" ht="23.85">
      <c r="A51" s="187">
        <v>29</v>
      </c>
      <c r="B51" s="207" t="s">
        <v>292</v>
      </c>
      <c r="C51" s="208" t="s">
        <v>251</v>
      </c>
      <c r="D51" s="209">
        <v>3</v>
      </c>
    </row>
    <row r="52" spans="1:4" ht="13.55">
      <c r="A52" s="197">
        <v>30</v>
      </c>
      <c r="B52" s="210" t="s">
        <v>293</v>
      </c>
      <c r="C52" s="211" t="s">
        <v>294</v>
      </c>
      <c r="D52" s="212">
        <v>2</v>
      </c>
    </row>
    <row r="53" spans="1:4" ht="23.85">
      <c r="A53" s="197">
        <v>31</v>
      </c>
      <c r="B53" s="213" t="s">
        <v>295</v>
      </c>
      <c r="C53" s="199" t="s">
        <v>244</v>
      </c>
      <c r="D53" s="214">
        <v>200</v>
      </c>
    </row>
    <row r="55" ht="13.55">
      <c r="B55" s="166"/>
    </row>
    <row r="60" spans="1:4" ht="13.55">
      <c r="A60" s="163" t="s">
        <v>0</v>
      </c>
      <c r="B60" s="163"/>
      <c r="C60" s="163"/>
      <c r="D60" s="163"/>
    </row>
    <row r="61" spans="1:4" ht="13.55">
      <c r="A61" s="163" t="s">
        <v>1</v>
      </c>
      <c r="B61" s="163"/>
      <c r="C61" s="163"/>
      <c r="D61" s="163"/>
    </row>
    <row r="62" spans="1:4" ht="13.55">
      <c r="A62" s="163" t="s">
        <v>2</v>
      </c>
      <c r="B62" s="163"/>
      <c r="C62" s="163"/>
      <c r="D62" s="163"/>
    </row>
    <row r="63" spans="1:4" ht="13.55">
      <c r="A63" s="163" t="s">
        <v>3</v>
      </c>
      <c r="B63" s="163"/>
      <c r="C63" s="163"/>
      <c r="D63" s="163"/>
    </row>
    <row r="68" ht="14.75">
      <c r="A68" s="215"/>
    </row>
    <row r="69" spans="1:4" ht="14.75">
      <c r="A69" s="182" t="s">
        <v>296</v>
      </c>
      <c r="B69" s="182"/>
      <c r="C69" s="182"/>
      <c r="D69" s="182"/>
    </row>
    <row r="70" spans="1:4" ht="14.75">
      <c r="A70" s="216"/>
      <c r="B70" s="216"/>
      <c r="C70" s="216"/>
      <c r="D70" s="216"/>
    </row>
    <row r="71" spans="1:4" ht="13.55" customHeight="1">
      <c r="A71" s="195" t="s">
        <v>242</v>
      </c>
      <c r="B71" s="217"/>
      <c r="C71" s="195" t="s">
        <v>244</v>
      </c>
      <c r="D71" s="195" t="s">
        <v>297</v>
      </c>
    </row>
    <row r="72" spans="1:4" ht="13.55">
      <c r="A72" s="195"/>
      <c r="B72" s="218" t="s">
        <v>298</v>
      </c>
      <c r="C72" s="195"/>
      <c r="D72" s="195"/>
    </row>
    <row r="73" spans="1:4" ht="13.55">
      <c r="A73" s="195"/>
      <c r="B73" s="219"/>
      <c r="C73" s="195"/>
      <c r="D73" s="195"/>
    </row>
    <row r="74" spans="1:4" ht="23.85">
      <c r="A74" s="220">
        <v>1</v>
      </c>
      <c r="B74" s="201" t="s">
        <v>299</v>
      </c>
      <c r="C74" s="220" t="s">
        <v>244</v>
      </c>
      <c r="D74" s="202">
        <v>1</v>
      </c>
    </row>
    <row r="75" spans="1:4" ht="13.55">
      <c r="A75" s="220">
        <v>2</v>
      </c>
      <c r="B75" s="221" t="s">
        <v>300</v>
      </c>
      <c r="C75" s="220" t="s">
        <v>244</v>
      </c>
      <c r="D75" s="202">
        <v>1</v>
      </c>
    </row>
    <row r="76" spans="1:4" ht="13.55">
      <c r="A76" s="220">
        <v>3</v>
      </c>
      <c r="B76" s="221" t="s">
        <v>301</v>
      </c>
      <c r="C76" s="220" t="s">
        <v>244</v>
      </c>
      <c r="D76" s="202">
        <v>1</v>
      </c>
    </row>
    <row r="77" spans="1:4" ht="23.85">
      <c r="A77" s="220">
        <v>4</v>
      </c>
      <c r="B77" s="221" t="s">
        <v>302</v>
      </c>
      <c r="C77" s="220" t="s">
        <v>244</v>
      </c>
      <c r="D77" s="202">
        <v>1</v>
      </c>
    </row>
    <row r="78" spans="1:4" ht="13.55">
      <c r="A78" s="220">
        <v>5</v>
      </c>
      <c r="B78" s="221" t="s">
        <v>303</v>
      </c>
      <c r="C78" s="220" t="s">
        <v>244</v>
      </c>
      <c r="D78" s="202">
        <v>2</v>
      </c>
    </row>
    <row r="79" spans="1:4" ht="13.55">
      <c r="A79" s="220">
        <v>6</v>
      </c>
      <c r="B79" s="221" t="s">
        <v>304</v>
      </c>
      <c r="C79" s="220" t="s">
        <v>244</v>
      </c>
      <c r="D79" s="202">
        <v>2</v>
      </c>
    </row>
    <row r="80" spans="1:4" ht="13.55">
      <c r="A80" s="220">
        <v>7</v>
      </c>
      <c r="B80" s="201" t="s">
        <v>305</v>
      </c>
      <c r="C80" s="220" t="s">
        <v>244</v>
      </c>
      <c r="D80" s="202">
        <v>2</v>
      </c>
    </row>
    <row r="81" spans="1:4" ht="13.55">
      <c r="A81" s="220">
        <v>8</v>
      </c>
      <c r="B81" s="201" t="s">
        <v>306</v>
      </c>
      <c r="C81" s="220" t="s">
        <v>244</v>
      </c>
      <c r="D81" s="202">
        <v>2</v>
      </c>
    </row>
    <row r="82" spans="1:4" ht="12.75">
      <c r="A82" s="220">
        <v>9</v>
      </c>
      <c r="B82" s="221" t="s">
        <v>307</v>
      </c>
      <c r="C82" s="220" t="s">
        <v>244</v>
      </c>
      <c r="D82" s="202">
        <v>2</v>
      </c>
    </row>
    <row r="83" spans="1:4" ht="12.75">
      <c r="A83" s="220">
        <v>10</v>
      </c>
      <c r="B83" s="221" t="s">
        <v>308</v>
      </c>
      <c r="C83" s="220" t="s">
        <v>244</v>
      </c>
      <c r="D83" s="202">
        <v>2</v>
      </c>
    </row>
    <row r="84" spans="1:4" ht="12.75">
      <c r="A84" s="220">
        <v>11</v>
      </c>
      <c r="B84" s="221" t="s">
        <v>309</v>
      </c>
      <c r="C84" s="220" t="s">
        <v>244</v>
      </c>
      <c r="D84" s="202">
        <v>1</v>
      </c>
    </row>
    <row r="85" spans="1:4" ht="24">
      <c r="A85" s="220">
        <v>12</v>
      </c>
      <c r="B85" s="221" t="s">
        <v>310</v>
      </c>
      <c r="C85" s="220" t="s">
        <v>244</v>
      </c>
      <c r="D85" s="202">
        <v>1</v>
      </c>
    </row>
    <row r="86" spans="1:4" ht="12.75">
      <c r="A86" s="220">
        <v>13</v>
      </c>
      <c r="B86" s="221" t="s">
        <v>311</v>
      </c>
      <c r="C86" s="220" t="s">
        <v>244</v>
      </c>
      <c r="D86" s="202">
        <v>1</v>
      </c>
    </row>
    <row r="87" spans="1:4" ht="12.75">
      <c r="A87" s="220">
        <v>14</v>
      </c>
      <c r="B87" s="221" t="s">
        <v>312</v>
      </c>
      <c r="C87" s="220" t="s">
        <v>244</v>
      </c>
      <c r="D87" s="202">
        <v>2</v>
      </c>
    </row>
    <row r="88" spans="1:4" ht="12.75">
      <c r="A88" s="220">
        <v>15</v>
      </c>
      <c r="B88" s="221" t="s">
        <v>313</v>
      </c>
      <c r="C88" s="220" t="s">
        <v>244</v>
      </c>
      <c r="D88" s="202">
        <v>9</v>
      </c>
    </row>
    <row r="89" spans="1:4" ht="13.55">
      <c r="A89" s="220">
        <v>16</v>
      </c>
      <c r="B89" s="221" t="s">
        <v>314</v>
      </c>
      <c r="C89" s="220" t="s">
        <v>244</v>
      </c>
      <c r="D89" s="202">
        <v>9</v>
      </c>
    </row>
    <row r="90" spans="1:4" ht="13.55">
      <c r="A90" s="220">
        <v>17</v>
      </c>
      <c r="B90" s="221" t="s">
        <v>315</v>
      </c>
      <c r="C90" s="220" t="s">
        <v>244</v>
      </c>
      <c r="D90" s="202">
        <v>1</v>
      </c>
    </row>
    <row r="91" spans="1:4" ht="13.55">
      <c r="A91" s="220">
        <v>18</v>
      </c>
      <c r="B91" s="221" t="s">
        <v>316</v>
      </c>
      <c r="C91" s="220" t="s">
        <v>244</v>
      </c>
      <c r="D91" s="202">
        <v>2</v>
      </c>
    </row>
    <row r="92" spans="1:4" ht="13.55">
      <c r="A92" s="220">
        <v>19</v>
      </c>
      <c r="B92" s="221" t="s">
        <v>317</v>
      </c>
      <c r="C92" s="220" t="s">
        <v>244</v>
      </c>
      <c r="D92" s="202">
        <v>2</v>
      </c>
    </row>
    <row r="93" spans="1:4" ht="13.55">
      <c r="A93" s="220">
        <v>20</v>
      </c>
      <c r="B93" s="201" t="s">
        <v>318</v>
      </c>
      <c r="C93" s="220" t="s">
        <v>244</v>
      </c>
      <c r="D93" s="202">
        <v>1</v>
      </c>
    </row>
    <row r="94" spans="1:4" ht="13.55">
      <c r="A94" s="220">
        <v>21</v>
      </c>
      <c r="B94" s="201" t="s">
        <v>319</v>
      </c>
      <c r="C94" s="220" t="s">
        <v>244</v>
      </c>
      <c r="D94" s="202">
        <v>1</v>
      </c>
    </row>
    <row r="95" spans="1:4" ht="23.85">
      <c r="A95" s="220">
        <v>22</v>
      </c>
      <c r="B95" s="201" t="s">
        <v>320</v>
      </c>
      <c r="C95" s="220" t="s">
        <v>244</v>
      </c>
      <c r="D95" s="202">
        <v>4</v>
      </c>
    </row>
    <row r="96" spans="1:4" ht="29.25" customHeight="1">
      <c r="A96" s="220">
        <v>23</v>
      </c>
      <c r="B96" s="201" t="s">
        <v>321</v>
      </c>
      <c r="C96" s="220" t="s">
        <v>244</v>
      </c>
      <c r="D96" s="202">
        <v>4</v>
      </c>
    </row>
    <row r="97" spans="1:4" ht="23.85">
      <c r="A97" s="220">
        <v>24</v>
      </c>
      <c r="B97" s="201" t="s">
        <v>322</v>
      </c>
      <c r="C97" s="220" t="s">
        <v>244</v>
      </c>
      <c r="D97" s="202">
        <v>4</v>
      </c>
    </row>
    <row r="98" spans="1:4" ht="23.85">
      <c r="A98" s="220">
        <v>25</v>
      </c>
      <c r="B98" s="201" t="s">
        <v>323</v>
      </c>
      <c r="C98" s="220" t="s">
        <v>244</v>
      </c>
      <c r="D98" s="202">
        <v>1</v>
      </c>
    </row>
    <row r="99" ht="14.75">
      <c r="A99" s="222"/>
    </row>
    <row r="101" ht="13.55">
      <c r="B101" s="166" t="s">
        <v>164</v>
      </c>
    </row>
  </sheetData>
  <mergeCells count="14">
    <mergeCell ref="A1:D1"/>
    <mergeCell ref="A2:D2"/>
    <mergeCell ref="A3:D3"/>
    <mergeCell ref="A4:D4"/>
    <mergeCell ref="A9:A11"/>
    <mergeCell ref="B9:B11"/>
    <mergeCell ref="C9:C11"/>
    <mergeCell ref="A60:D60"/>
    <mergeCell ref="A61:D61"/>
    <mergeCell ref="A62:D62"/>
    <mergeCell ref="A63:D63"/>
    <mergeCell ref="A71:A73"/>
    <mergeCell ref="C71:C73"/>
    <mergeCell ref="D71:D73"/>
  </mergeCells>
  <printOptions horizontalCentered="1"/>
  <pageMargins left="0.511805555555555" right="0.511805555555555" top="0.433333333333333" bottom="0.354166666666667" header="0.511805555555555" footer="0.511805555555555"/>
  <pageSetup horizontalDpi="300" verticalDpi="300" orientation="portrait" paperSize="9" scale="75" copies="1"/>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marcelomonteiro</dc:creator>
  <cp:keywords/>
  <dc:description/>
  <cp:lastModifiedBy>escritorio02</cp:lastModifiedBy>
  <cp:lastPrinted>2016-05-27T18:10:20Z</cp:lastPrinted>
  <dcterms:created xsi:type="dcterms:W3CDTF">2008-03-04T13:43:43Z</dcterms:created>
  <dcterms:modified xsi:type="dcterms:W3CDTF">2016-05-27T18:48:29Z</dcterms:modified>
  <cp:category/>
  <cp:version/>
  <cp:contentType/>
  <cp:contentStatus/>
</cp:coreProperties>
</file>